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7\Pulpit\m.prahl\Pulpit\"/>
    </mc:Choice>
  </mc:AlternateContent>
  <xr:revisionPtr revIDLastSave="0" documentId="8_{DA74A08B-BFEA-4C52-A7A7-77F782616D43}" xr6:coauthVersionLast="47" xr6:coauthVersionMax="47" xr10:uidLastSave="{00000000-0000-0000-0000-000000000000}"/>
  <bookViews>
    <workbookView xWindow="3855" yWindow="690" windowWidth="23895" windowHeight="13980" tabRatio="500" xr2:uid="{00000000-000D-0000-FFFF-FFFF00000000}"/>
  </bookViews>
  <sheets>
    <sheet name="Artykuł 2017 - 2018" sheetId="1" r:id="rId1"/>
    <sheet name="Artykuły 2019 - 2021" sheetId="2" r:id="rId2"/>
    <sheet name="Monografia 2017-2021 " sheetId="3" r:id="rId3"/>
    <sheet name="Legenda" sheetId="6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5" i="3" l="1"/>
  <c r="C44" i="3"/>
  <c r="C43" i="3"/>
  <c r="C39" i="3"/>
  <c r="C38" i="3"/>
  <c r="C37" i="3"/>
  <c r="C36" i="3"/>
  <c r="C32" i="3"/>
  <c r="C31" i="3"/>
  <c r="C30" i="3"/>
  <c r="C29" i="3"/>
  <c r="C28" i="3"/>
  <c r="C27" i="3"/>
  <c r="C15" i="2"/>
  <c r="C14" i="2"/>
  <c r="C13" i="2"/>
  <c r="C15" i="1"/>
  <c r="C14" i="1"/>
  <c r="C13" i="1"/>
  <c r="F6" i="2"/>
  <c r="G45" i="3" l="1"/>
  <c r="F44" i="3"/>
  <c r="G43" i="3"/>
  <c r="F39" i="3"/>
  <c r="G38" i="3"/>
  <c r="F37" i="3"/>
  <c r="G36" i="3"/>
  <c r="G32" i="3"/>
  <c r="G31" i="3"/>
  <c r="G30" i="3"/>
  <c r="J30" i="3" s="1"/>
  <c r="G29" i="3"/>
  <c r="G28" i="3"/>
  <c r="G27" i="3"/>
  <c r="G23" i="3"/>
  <c r="F23" i="3"/>
  <c r="G22" i="3"/>
  <c r="I22" i="3" s="1"/>
  <c r="F22" i="3"/>
  <c r="G21" i="3"/>
  <c r="I21" i="3" s="1"/>
  <c r="F21" i="3"/>
  <c r="G17" i="3"/>
  <c r="I17" i="3" s="1"/>
  <c r="F17" i="3"/>
  <c r="G16" i="3"/>
  <c r="F16" i="3"/>
  <c r="G15" i="3"/>
  <c r="F15" i="3"/>
  <c r="G14" i="3"/>
  <c r="I14" i="3" s="1"/>
  <c r="F14" i="3"/>
  <c r="G9" i="3"/>
  <c r="I9" i="3" s="1"/>
  <c r="G8" i="3"/>
  <c r="I8" i="3" s="1"/>
  <c r="G7" i="3"/>
  <c r="I7" i="3" s="1"/>
  <c r="G6" i="3"/>
  <c r="I6" i="3" s="1"/>
  <c r="G5" i="3"/>
  <c r="I5" i="3" s="1"/>
  <c r="G4" i="3"/>
  <c r="I4" i="3" s="1"/>
  <c r="F15" i="2"/>
  <c r="G14" i="2"/>
  <c r="H14" i="2" s="1"/>
  <c r="G13" i="2"/>
  <c r="H13" i="2" s="1"/>
  <c r="G9" i="2"/>
  <c r="F9" i="2"/>
  <c r="G6" i="2"/>
  <c r="H6" i="2" s="1"/>
  <c r="J6" i="2" s="1"/>
  <c r="G5" i="2"/>
  <c r="H5" i="2" s="1"/>
  <c r="J5" i="2" s="1"/>
  <c r="F5" i="2"/>
  <c r="G4" i="2"/>
  <c r="H4" i="2" s="1"/>
  <c r="G15" i="1"/>
  <c r="G14" i="1"/>
  <c r="G13" i="1"/>
  <c r="H13" i="1" s="1"/>
  <c r="G9" i="1"/>
  <c r="F9" i="1"/>
  <c r="G6" i="1"/>
  <c r="F6" i="1"/>
  <c r="G5" i="1"/>
  <c r="F5" i="1"/>
  <c r="G4" i="1"/>
  <c r="H4" i="1" s="1"/>
  <c r="H14" i="3" l="1"/>
  <c r="J14" i="3" s="1"/>
  <c r="H21" i="3"/>
  <c r="J21" i="3" s="1"/>
  <c r="H15" i="3"/>
  <c r="J15" i="3" s="1"/>
  <c r="I15" i="3"/>
  <c r="I29" i="3"/>
  <c r="H29" i="3"/>
  <c r="J29" i="3"/>
  <c r="H23" i="3"/>
  <c r="J23" i="3" s="1"/>
  <c r="H16" i="3"/>
  <c r="J16" i="3" s="1"/>
  <c r="H22" i="3"/>
  <c r="J22" i="3" s="1"/>
  <c r="F36" i="3"/>
  <c r="H36" i="3" s="1"/>
  <c r="J36" i="3" s="1"/>
  <c r="F38" i="3"/>
  <c r="H38" i="3" s="1"/>
  <c r="J38" i="3" s="1"/>
  <c r="F43" i="3"/>
  <c r="H43" i="3" s="1"/>
  <c r="J43" i="3" s="1"/>
  <c r="F45" i="3"/>
  <c r="H45" i="3" s="1"/>
  <c r="J45" i="3" s="1"/>
  <c r="J5" i="3"/>
  <c r="J7" i="3"/>
  <c r="J9" i="3"/>
  <c r="J4" i="3"/>
  <c r="J6" i="3"/>
  <c r="J8" i="3"/>
  <c r="G15" i="2"/>
  <c r="H15" i="2" s="1"/>
  <c r="J15" i="2" s="1"/>
  <c r="I5" i="2"/>
  <c r="H9" i="2"/>
  <c r="I9" i="2" s="1"/>
  <c r="H6" i="1"/>
  <c r="J6" i="1" s="1"/>
  <c r="H5" i="1"/>
  <c r="I5" i="1" s="1"/>
  <c r="H9" i="1"/>
  <c r="I9" i="1" s="1"/>
  <c r="F15" i="1"/>
  <c r="H15" i="1" s="1"/>
  <c r="I15" i="1" s="1"/>
  <c r="H32" i="3"/>
  <c r="J32" i="3"/>
  <c r="I32" i="3"/>
  <c r="I4" i="1"/>
  <c r="J4" i="1"/>
  <c r="I13" i="1"/>
  <c r="J13" i="1"/>
  <c r="I13" i="2"/>
  <c r="J13" i="2"/>
  <c r="I15" i="2"/>
  <c r="J5" i="1"/>
  <c r="I4" i="2"/>
  <c r="J4" i="2"/>
  <c r="J14" i="2"/>
  <c r="I14" i="2"/>
  <c r="I27" i="3"/>
  <c r="J27" i="3"/>
  <c r="H27" i="3"/>
  <c r="H28" i="3"/>
  <c r="J28" i="3"/>
  <c r="I28" i="3"/>
  <c r="I31" i="3"/>
  <c r="J31" i="3"/>
  <c r="H31" i="3"/>
  <c r="H6" i="3"/>
  <c r="H7" i="3"/>
  <c r="H8" i="3"/>
  <c r="H9" i="3"/>
  <c r="I16" i="3"/>
  <c r="H17" i="3"/>
  <c r="J17" i="3" s="1"/>
  <c r="I23" i="3"/>
  <c r="I30" i="3"/>
  <c r="I36" i="3"/>
  <c r="G37" i="3"/>
  <c r="I38" i="3"/>
  <c r="G39" i="3"/>
  <c r="I43" i="3"/>
  <c r="G44" i="3"/>
  <c r="I45" i="3"/>
  <c r="I6" i="2"/>
  <c r="H30" i="3"/>
  <c r="F14" i="1"/>
  <c r="H14" i="1" s="1"/>
  <c r="F14" i="2"/>
  <c r="H4" i="3"/>
  <c r="H5" i="3"/>
  <c r="J9" i="2" l="1"/>
  <c r="I6" i="1"/>
  <c r="J9" i="1"/>
  <c r="J15" i="1"/>
  <c r="J14" i="1"/>
  <c r="I14" i="1"/>
  <c r="H44" i="3"/>
  <c r="J44" i="3" s="1"/>
  <c r="I44" i="3"/>
  <c r="H37" i="3"/>
  <c r="J37" i="3" s="1"/>
  <c r="I37" i="3"/>
  <c r="H39" i="3"/>
  <c r="J39" i="3" s="1"/>
  <c r="I39" i="3"/>
</calcChain>
</file>

<file path=xl/sharedStrings.xml><?xml version="1.0" encoding="utf-8"?>
<sst xmlns="http://schemas.openxmlformats.org/spreadsheetml/2006/main" count="210" uniqueCount="90">
  <si>
    <t>LEGENDA</t>
  </si>
  <si>
    <t>Liczba punktów Pc</t>
  </si>
  <si>
    <t>Całkowita wartość punktowa publikacji właściwa dla typu publikacji i prestiżu wydawnictwa.</t>
  </si>
  <si>
    <t>Liczba punktów P</t>
  </si>
  <si>
    <t>Przeliczeniowa wartość punktowa publikacji czyli punkty, które otrzyma dyscyplina w jednostce (uczelni).</t>
  </si>
  <si>
    <t xml:space="preserve">Liczba autorów k </t>
  </si>
  <si>
    <t>Liczba autorów m</t>
  </si>
  <si>
    <t>Punktacja czasopism (wyszukiwarka):</t>
  </si>
  <si>
    <t>Punktacja artykułu w czasopiśmie</t>
  </si>
  <si>
    <t>Całkowita wartość punktowa publikacji (Pc)</t>
  </si>
  <si>
    <t>Liczba autorów artykułu (m)</t>
  </si>
  <si>
    <t>Liczba autorów artykułu z tej samej dyscypliny w jednostce (k)</t>
  </si>
  <si>
    <t>Liczba punktów dla dyscypliny (P)</t>
  </si>
  <si>
    <t>Wykorzystana część slota autora (U)</t>
  </si>
  <si>
    <t>Liczba punktów dla autora (Pu)</t>
  </si>
  <si>
    <t>&gt; 25 punktów</t>
  </si>
  <si>
    <t>n/d</t>
  </si>
  <si>
    <t>20/25 punktów</t>
  </si>
  <si>
    <t>&lt; 20 punktów</t>
  </si>
  <si>
    <t xml:space="preserve">Pu - pkt dla pracownika (wartość punktowa udziału jednostkowego) </t>
  </si>
  <si>
    <t xml:space="preserve"> Wstaw odpowiednie liczby charakteryzujące Twoją publikację (kolumny B, D i E oznakowane kolorem żółtym)</t>
  </si>
  <si>
    <t>Liczba wszystkich autorów lub redaktorów publikacji.</t>
  </si>
  <si>
    <t>Punkty 100 - 140 - 200</t>
  </si>
  <si>
    <t>Punkty 40 - 70</t>
  </si>
  <si>
    <t>Punkty 20</t>
  </si>
  <si>
    <t xml:space="preserve"> Wstaw odpowiednie liczby charakteryzujące Twoją publikację (kolumny B, C i D oznakowane kolorem żółtym)</t>
  </si>
  <si>
    <t>U - część slota (udział jednostkowy autora w publikacji, kolumna I/B)</t>
  </si>
  <si>
    <t>HST</t>
  </si>
  <si>
    <t xml:space="preserve">Monografie w dyscyplinach z dziedzin nauk humanistycznych, społecznych i teologicznych. </t>
  </si>
  <si>
    <t>Punktacja powiększona jest o: 50 % dla monografii naukowej,redakcji i rozdziału z poziomu II, 25% dla monografii naukowej z poziomu I.</t>
  </si>
  <si>
    <t xml:space="preserve">Monografia typu: przekład lub edycja tekstów źródłówych </t>
  </si>
  <si>
    <t>Przekład  na język polski dzieła istotnego dla nauki lub kultury.</t>
  </si>
  <si>
    <t>Przekład na inny język nowożytny dzieła istotnego dla nauki lub kultury, wydanego w języku polskim.</t>
  </si>
  <si>
    <t>Edycja naukowa tekstów źródłowych.</t>
  </si>
  <si>
    <t>Ograniczenia dla zgłoszonych monografii</t>
  </si>
  <si>
    <t>2 sloty wypełnione monografiami, redakcją monografii i rozdziałami w monografii wydanymi przez wydawnictwa z poziomu I.</t>
  </si>
  <si>
    <t xml:space="preserve">Wydawca z poziomu II </t>
  </si>
  <si>
    <t>Typ publikacji</t>
  </si>
  <si>
    <t>monografia (HST)</t>
  </si>
  <si>
    <t>monografia</t>
  </si>
  <si>
    <t>redakcja (HST)</t>
  </si>
  <si>
    <t>redakcja</t>
  </si>
  <si>
    <t>rozdział (HST)</t>
  </si>
  <si>
    <t>rozdział</t>
  </si>
  <si>
    <t xml:space="preserve">Wydawca z poziomu I </t>
  </si>
  <si>
    <t xml:space="preserve">Wydawca spoza wykazu MNiSW </t>
  </si>
  <si>
    <t xml:space="preserve">Monografia typu: przekład lub edycja tekstów źródłówych - Wydawca z poziomu II </t>
  </si>
  <si>
    <t xml:space="preserve">Monografia typu: przekład lub edycja tekstów źródłówych - Wydawca z poziomu I </t>
  </si>
  <si>
    <t xml:space="preserve">Monografia typu: przekład lub edycja tekstów źródłówych - Wydawca spoza wykazu MNiSW </t>
  </si>
  <si>
    <t>U - część slota</t>
  </si>
  <si>
    <t xml:space="preserve">Punkty przypadające na jedną osobę z dyscypliny w jednostce (uczelni). </t>
  </si>
  <si>
    <t>Punktacja artykułów z lat 2017-2018</t>
  </si>
  <si>
    <t xml:space="preserve">Artykuły opublikowane w czasopismach z wykazu z 2017 r. </t>
  </si>
  <si>
    <t xml:space="preserve">Artykuły opublikowane w czasopismach spoza wykazu z 2017 r. </t>
  </si>
  <si>
    <t>Minimalne punkty za publikację dla dyscypliny w jednstce (10% całkowitej wartości punktowej)</t>
  </si>
  <si>
    <t xml:space="preserve">Liczba punktów dla dyscypliny (P) wg wzoru </t>
  </si>
  <si>
    <r>
      <rPr>
        <b/>
        <sz val="16"/>
        <rFont val="Arial"/>
        <family val="2"/>
        <charset val="238"/>
      </rPr>
      <t xml:space="preserve">Artykuły recenzyjne opublikowane w czasopismach z wykazu z 2017 r. </t>
    </r>
    <r>
      <rPr>
        <b/>
        <sz val="16"/>
        <rFont val="Calibri"/>
        <family val="2"/>
        <charset val="238"/>
      </rPr>
      <t xml:space="preserve"> </t>
    </r>
  </si>
  <si>
    <r>
      <t xml:space="preserve">Całkowita wartość punktowa artykułu recenzyjnego (Pc) </t>
    </r>
    <r>
      <rPr>
        <b/>
        <vertAlign val="superscript"/>
        <sz val="10"/>
        <color rgb="FF000000"/>
        <rFont val="Arial"/>
        <family val="2"/>
        <charset val="238"/>
      </rPr>
      <t xml:space="preserve"> 1)</t>
    </r>
  </si>
  <si>
    <t xml:space="preserve">Liczba punktów dla dyscypliny (P) </t>
  </si>
  <si>
    <r>
      <t>Całkowita wartość punktowa artykułu recenzyjnego (Pc)</t>
    </r>
    <r>
      <rPr>
        <b/>
        <vertAlign val="superscript"/>
        <sz val="10"/>
        <color rgb="FF000000"/>
        <rFont val="Arial"/>
        <family val="2"/>
        <charset val="238"/>
      </rPr>
      <t xml:space="preserve"> 1)</t>
    </r>
  </si>
  <si>
    <t xml:space="preserve">Część slota wypełniona przez publikację.  </t>
  </si>
  <si>
    <t xml:space="preserve"> Pu - pkt dla autora</t>
  </si>
  <si>
    <t>monografia (HST*)</t>
  </si>
  <si>
    <t xml:space="preserve">*Monografie w dyscyplinach z dziedzin nauk humanistycznych, społecznych i teologicznych. </t>
  </si>
  <si>
    <t xml:space="preserve">Wykaz czasopism z 26 stycznia 2017 r. </t>
  </si>
  <si>
    <t>Lista wydawców monografii</t>
  </si>
  <si>
    <t>Liczba autorów (m)</t>
  </si>
  <si>
    <t>Liczba autorów z tej samej dyscypliny w jednostce (k)</t>
  </si>
  <si>
    <t xml:space="preserve"> Wstaw odpowiednie liczby charakteryzujące Twoją publikację                 (kolumny C, D i E oznakowane kolorem żółtym)</t>
  </si>
  <si>
    <t xml:space="preserve"> Wstaw odpowiednie liczby charakteryzujące Twoją publikację                       (kolumny C, D i E oznakowane kolorem żółtym)</t>
  </si>
  <si>
    <t xml:space="preserve"> Wstaw odpowiednie liczby charakteryzujące Twoją publikację                          (kolumny C, D i E oznakowane kolorem żółtym)</t>
  </si>
  <si>
    <t xml:space="preserve"> Wstaw odpowiednie liczby charakteryzujące Twoją publikację                              (kolumny C, D i E oznakowane kolorem żółtym)</t>
  </si>
  <si>
    <t xml:space="preserve"> Wstaw odpowiednie liczby charakteryzujące Twoją publikację                                                                        (kolumny D i E oznakowane kolorem żółtym)</t>
  </si>
  <si>
    <t xml:space="preserve"> Wstaw odpowiednie liczby charakteryzujące Twoją publikację                                                                            (kolumny D i E oznakowane kolorem żółtym)</t>
  </si>
  <si>
    <t xml:space="preserve"> Wstaw odpowiednie liczby charakteryzujące Twoją publikację                                                                         (kolumny D i E oznakowane kolorem żółtym)</t>
  </si>
  <si>
    <t xml:space="preserve"> Wstaw odpowiednie liczby charakteryzujące Twoją publikację                                                                          (kolumny D i E oznakowane kolorem żółtym)</t>
  </si>
  <si>
    <t>Liczba autorów, którzy zadeklarowali tę samą dyscyplinę w jednostce (uczelni).</t>
  </si>
  <si>
    <t>Punktacja artykułów z lat 2019-2021</t>
  </si>
  <si>
    <t xml:space="preserve">Artykuły opublikowane w czasopismach z wykazu 2019-2021 </t>
  </si>
  <si>
    <t xml:space="preserve">Artykuły opublikowane w czasopismach spoza wykazu 2019-2021 </t>
  </si>
  <si>
    <t>Artykuły recenzyjne opublikowane w czasopismach z wykazu 2019-2021</t>
  </si>
  <si>
    <t>Punktacja monografii z lat 2017-2021</t>
  </si>
  <si>
    <r>
      <rPr>
        <sz val="9"/>
        <rFont val="Arial"/>
        <family val="2"/>
        <charset val="238"/>
      </rPr>
      <t xml:space="preserve">1) Za artykuł recenzyjny będzie można uzyskać 50% liczby punktów przyznawanych za artykuł naukowy opublikowany w danym czasopiśmie naukowym. Artykuły recenzyjne opublikowane w czasopiśmie spoza wykazu nie będą punktowane  </t>
    </r>
    <r>
      <rPr>
        <sz val="11"/>
        <rFont val="Arial"/>
        <family val="2"/>
        <charset val="238"/>
      </rPr>
      <t xml:space="preserve">                                                        </t>
    </r>
  </si>
  <si>
    <t xml:space="preserve">Całkowita wartość punktowa publikacji (Pc)  50 % </t>
  </si>
  <si>
    <t>Punktacja wynosi 50% całkowitej punktacji.</t>
  </si>
  <si>
    <t>https://wykazy.net.pl/</t>
  </si>
  <si>
    <t>https://www.gov.pl/attachment/d221386d-d384-453d-9f59-1ef1168bcae3</t>
  </si>
  <si>
    <t xml:space="preserve">Wykaz czasopism z 18 lutego 2021 r. </t>
  </si>
  <si>
    <t>https://www.gov.pl/attachment/1feb29b3-5278-4366-86e9-f7dfa2b1b474</t>
  </si>
  <si>
    <t>https://www.gov.pl/web/edukacja-i-nauka/komunikat-w-sprawie-wykazu-czasopism-naukowych-wraz-z-liczba-punktow-przyznanych-za-publikacje-naukowe-w-tych-czasopismach-ustalony-na-podstawie-wykazow-ogloszonych-w-latach-2013-2016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</si>
</sst>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1" x14ac:knownFonts="1">
    <font>
      <sz val="11"/>
      <color rgb="FF000000"/>
      <name val="Calibri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9"/>
      <color rgb="FFC55A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8"/>
      <name val="Calibri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10"/>
      <color rgb="FF20386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203864"/>
      <name val="Calibri"/>
      <family val="2"/>
      <charset val="238"/>
    </font>
    <font>
      <b/>
      <sz val="11"/>
      <color rgb="FF002060"/>
      <name val="Calibri"/>
      <family val="2"/>
      <charset val="238"/>
    </font>
    <font>
      <b/>
      <sz val="16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11"/>
      <color rgb="FF0563C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DC3E6"/>
        <bgColor rgb="FFB4C7E7"/>
      </patternFill>
    </fill>
    <fill>
      <patternFill patternType="solid">
        <fgColor rgb="FF203864"/>
        <bgColor rgb="FF333399"/>
      </patternFill>
    </fill>
    <fill>
      <patternFill patternType="solid">
        <fgColor rgb="FFE2F0D9"/>
        <bgColor rgb="FFDEEBF7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rgb="FFB4C7E7"/>
        <bgColor rgb="FF9DC3E6"/>
      </patternFill>
    </fill>
    <fill>
      <patternFill patternType="solid">
        <fgColor rgb="FFF2F2F2"/>
        <bgColor rgb="FFE2F0D9"/>
      </patternFill>
    </fill>
    <fill>
      <patternFill patternType="solid">
        <fgColor rgb="FFFFFF99"/>
        <bgColor rgb="FFE2F0D9"/>
      </patternFill>
    </fill>
    <fill>
      <patternFill patternType="solid">
        <fgColor rgb="FF002060"/>
        <bgColor rgb="FF203864"/>
      </patternFill>
    </fill>
    <fill>
      <patternFill patternType="solid">
        <fgColor rgb="FFFFFF99"/>
        <bgColor rgb="FFDEEBF7"/>
      </patternFill>
    </fill>
    <fill>
      <patternFill patternType="solid">
        <fgColor rgb="FFC3E0B4"/>
        <bgColor rgb="FFD9D9D9"/>
      </patternFill>
    </fill>
    <fill>
      <patternFill patternType="solid">
        <fgColor rgb="FFC3E0B4"/>
        <bgColor rgb="FFDEEBF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Border="0" applyProtection="0"/>
    <xf numFmtId="0" fontId="4" fillId="2" borderId="0" applyBorder="0" applyProtection="0"/>
  </cellStyleXfs>
  <cellXfs count="151">
    <xf numFmtId="0" fontId="0" fillId="0" borderId="0" xfId="0"/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3" fillId="5" borderId="2" xfId="2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2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10" fillId="4" borderId="2" xfId="2" applyFont="1" applyFill="1" applyBorder="1" applyAlignment="1" applyProtection="1">
      <alignment horizontal="center" vertical="center" wrapText="1"/>
      <protection hidden="1"/>
    </xf>
    <xf numFmtId="164" fontId="2" fillId="8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9" borderId="4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14" fillId="9" borderId="2" xfId="2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hidden="1"/>
    </xf>
    <xf numFmtId="164" fontId="14" fillId="8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2" applyFont="1" applyFill="1" applyBorder="1" applyAlignment="1" applyProtection="1">
      <alignment horizontal="center" vertical="center" wrapText="1"/>
      <protection hidden="1"/>
    </xf>
    <xf numFmtId="0" fontId="15" fillId="4" borderId="2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18" fillId="4" borderId="2" xfId="2" applyFont="1" applyFill="1" applyBorder="1" applyAlignment="1" applyProtection="1">
      <alignment horizontal="center" vertical="center" wrapText="1"/>
      <protection hidden="1"/>
    </xf>
    <xf numFmtId="164" fontId="18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wrapText="1"/>
      <protection locked="0"/>
    </xf>
    <xf numFmtId="0" fontId="7" fillId="9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locked="0"/>
    </xf>
    <xf numFmtId="0" fontId="3" fillId="4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14" fillId="5" borderId="2" xfId="2" applyFont="1" applyFill="1" applyBorder="1" applyAlignment="1" applyProtection="1">
      <alignment horizontal="center" vertical="center"/>
      <protection locked="0"/>
    </xf>
    <xf numFmtId="0" fontId="14" fillId="9" borderId="2" xfId="2" applyFont="1" applyFill="1" applyBorder="1" applyAlignment="1" applyProtection="1">
      <alignment horizontal="center" vertical="center"/>
      <protection locked="0"/>
    </xf>
    <xf numFmtId="165" fontId="14" fillId="8" borderId="2" xfId="0" applyNumberFormat="1" applyFont="1" applyFill="1" applyBorder="1" applyAlignment="1" applyProtection="1">
      <alignment horizontal="center" vertical="center"/>
      <protection hidden="1"/>
    </xf>
    <xf numFmtId="2" fontId="14" fillId="8" borderId="2" xfId="0" applyNumberFormat="1" applyFont="1" applyFill="1" applyBorder="1" applyAlignment="1" applyProtection="1">
      <alignment horizontal="center" vertical="center"/>
      <protection hidden="1"/>
    </xf>
    <xf numFmtId="164" fontId="18" fillId="5" borderId="2" xfId="2" applyNumberFormat="1" applyFont="1" applyFill="1" applyBorder="1" applyAlignment="1" applyProtection="1">
      <alignment horizontal="center" vertical="center"/>
      <protection hidden="1"/>
    </xf>
    <xf numFmtId="0" fontId="14" fillId="4" borderId="2" xfId="2" applyFont="1" applyFill="1" applyBorder="1" applyAlignment="1" applyProtection="1">
      <alignment horizontal="center" vertical="center"/>
      <protection locked="0"/>
    </xf>
    <xf numFmtId="164" fontId="18" fillId="4" borderId="2" xfId="2" applyNumberFormat="1" applyFont="1" applyFill="1" applyBorder="1" applyAlignment="1" applyProtection="1">
      <alignment horizontal="center" vertical="center"/>
      <protection hidden="1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9" borderId="2" xfId="0" applyFont="1" applyFill="1" applyBorder="1" applyAlignment="1" applyProtection="1">
      <alignment horizontal="center" vertical="center"/>
      <protection locked="0"/>
    </xf>
    <xf numFmtId="165" fontId="0" fillId="8" borderId="2" xfId="0" applyNumberFormat="1" applyFont="1" applyFill="1" applyBorder="1" applyAlignment="1" applyProtection="1">
      <alignment horizontal="center" vertical="center"/>
      <protection hidden="1"/>
    </xf>
    <xf numFmtId="2" fontId="0" fillId="8" borderId="2" xfId="0" applyNumberFormat="1" applyFont="1" applyFill="1" applyBorder="1" applyAlignment="1" applyProtection="1">
      <alignment horizontal="center" vertical="center"/>
      <protection hidden="1"/>
    </xf>
    <xf numFmtId="164" fontId="22" fillId="4" borderId="2" xfId="2" applyNumberFormat="1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14" fillId="5" borderId="2" xfId="2" applyFont="1" applyFill="1" applyBorder="1" applyAlignment="1" applyProtection="1">
      <alignment horizontal="center" vertical="center"/>
      <protection hidden="1"/>
    </xf>
    <xf numFmtId="164" fontId="15" fillId="5" borderId="2" xfId="2" applyNumberFormat="1" applyFont="1" applyFill="1" applyBorder="1" applyAlignment="1" applyProtection="1">
      <alignment horizontal="center" vertical="center"/>
      <protection hidden="1"/>
    </xf>
    <xf numFmtId="0" fontId="14" fillId="4" borderId="2" xfId="2" applyFont="1" applyFill="1" applyBorder="1" applyAlignment="1" applyProtection="1">
      <alignment horizontal="center" vertical="center"/>
      <protection hidden="1"/>
    </xf>
    <xf numFmtId="164" fontId="15" fillId="4" borderId="2" xfId="2" applyNumberFormat="1" applyFont="1" applyFill="1" applyBorder="1" applyAlignment="1" applyProtection="1">
      <alignment horizontal="center" vertical="center"/>
      <protection hidden="1"/>
    </xf>
    <xf numFmtId="165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protection locked="0"/>
    </xf>
    <xf numFmtId="164" fontId="23" fillId="4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13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Fill="1" applyBorder="1" applyProtection="1"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2" fillId="15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14" borderId="0" xfId="0" applyFill="1" applyBorder="1" applyAlignment="1" applyProtection="1">
      <protection locked="0"/>
    </xf>
    <xf numFmtId="0" fontId="0" fillId="14" borderId="1" xfId="0" applyFill="1" applyBorder="1" applyAlignment="1"/>
    <xf numFmtId="0" fontId="0" fillId="14" borderId="0" xfId="0" applyFill="1" applyBorder="1" applyAlignment="1"/>
    <xf numFmtId="0" fontId="0" fillId="14" borderId="7" xfId="0" applyFill="1" applyBorder="1" applyAlignment="1"/>
    <xf numFmtId="0" fontId="0" fillId="14" borderId="13" xfId="0" applyFill="1" applyBorder="1" applyAlignment="1"/>
    <xf numFmtId="0" fontId="28" fillId="11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8" fillId="11" borderId="2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/>
      <protection locked="0"/>
    </xf>
    <xf numFmtId="0" fontId="6" fillId="14" borderId="3" xfId="0" applyFont="1" applyFill="1" applyBorder="1" applyAlignment="1" applyProtection="1">
      <alignment horizontal="center" vertical="center"/>
      <protection locked="0"/>
    </xf>
    <xf numFmtId="0" fontId="0" fillId="14" borderId="0" xfId="0" applyFill="1" applyBorder="1" applyAlignment="1" applyProtection="1">
      <alignment wrapText="1"/>
      <protection locked="0"/>
    </xf>
    <xf numFmtId="0" fontId="0" fillId="14" borderId="0" xfId="0" applyFill="1" applyAlignment="1" applyProtection="1">
      <alignment wrapText="1"/>
      <protection locked="0"/>
    </xf>
    <xf numFmtId="0" fontId="0" fillId="14" borderId="0" xfId="0" applyFill="1" applyAlignment="1"/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13" fillId="14" borderId="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8" fillId="11" borderId="4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4" borderId="0" xfId="0" applyFill="1" applyAlignment="1" applyProtection="1">
      <protection locked="0"/>
    </xf>
    <xf numFmtId="0" fontId="0" fillId="0" borderId="0" xfId="0" applyAlignment="1"/>
    <xf numFmtId="0" fontId="24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1" fillId="11" borderId="2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5" fillId="16" borderId="3" xfId="1" applyFill="1" applyBorder="1" applyAlignment="1" applyProtection="1">
      <alignment horizontal="center" vertical="center"/>
      <protection locked="0"/>
    </xf>
    <xf numFmtId="0" fontId="5" fillId="15" borderId="10" xfId="1" applyFont="1" applyFill="1" applyBorder="1" applyAlignment="1" applyProtection="1">
      <alignment horizontal="center" vertical="center" wrapText="1"/>
      <protection locked="0"/>
    </xf>
    <xf numFmtId="0" fontId="5" fillId="15" borderId="11" xfId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16" borderId="2" xfId="1" applyFill="1" applyBorder="1" applyAlignment="1" applyProtection="1">
      <alignment horizontal="center" vertical="center"/>
      <protection locked="0"/>
    </xf>
    <xf numFmtId="0" fontId="30" fillId="15" borderId="2" xfId="1" applyFont="1" applyFill="1" applyBorder="1" applyAlignment="1" applyProtection="1">
      <alignment horizontal="center" vertical="center" wrapText="1"/>
      <protection locked="0"/>
    </xf>
    <xf numFmtId="0" fontId="1" fillId="3" borderId="1" xfId="2" applyFont="1" applyFill="1" applyBorder="1" applyAlignment="1" applyProtection="1">
      <alignment horizontal="center" vertical="center" wrapText="1"/>
      <protection locked="0"/>
    </xf>
    <xf numFmtId="0" fontId="3" fillId="4" borderId="2" xfId="2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13" borderId="3" xfId="0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locked="0"/>
    </xf>
  </cellXfs>
  <cellStyles count="3">
    <cellStyle name="Hiperłącze" xfId="1" builtinId="8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2F2F2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3E0B4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pl/attachment/d221386d-d384-453d-9f59-1ef1168bcae3" TargetMode="External"/><Relationship Id="rId2" Type="http://schemas.openxmlformats.org/officeDocument/2006/relationships/hyperlink" Target="https://wykazy.net.pl/" TargetMode="External"/><Relationship Id="rId1" Type="http://schemas.openxmlformats.org/officeDocument/2006/relationships/hyperlink" Target="https://www.gov.pl/web/edukacja-i-nauka/komunikat-w-sprawie-wykazu-czasopism-naukowych-wraz-z-liczba-punktow-przyznanych-za-publikacje-naukowe-w-tych-czasopismach-ustalony-na-podstawie-wykazow-ogloszonych-w-latach-2013-2016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pl/attachment/1feb29b3-5278-4366-86e9-f7dfa2b1b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19"/>
  <sheetViews>
    <sheetView showGridLines="0" tabSelected="1" zoomScaleNormal="100" workbookViewId="0">
      <selection sqref="A1:A11"/>
    </sheetView>
  </sheetViews>
  <sheetFormatPr defaultRowHeight="15" x14ac:dyDescent="0.25"/>
  <cols>
    <col min="1" max="1" width="29.85546875" customWidth="1"/>
    <col min="2" max="2" width="28.5703125" style="2" customWidth="1"/>
    <col min="3" max="3" width="22.140625" style="2" customWidth="1"/>
    <col min="4" max="4" width="20" style="2" customWidth="1"/>
    <col min="5" max="5" width="22.42578125" style="2" customWidth="1"/>
    <col min="6" max="6" width="24.85546875" style="2" hidden="1" customWidth="1"/>
    <col min="7" max="7" width="23.7109375" style="2" hidden="1" customWidth="1"/>
    <col min="8" max="8" width="28.85546875" style="2" customWidth="1"/>
    <col min="9" max="10" width="28.5703125" style="2" customWidth="1"/>
    <col min="11" max="11" width="30.140625" style="2" customWidth="1"/>
    <col min="12" max="1026" width="9.140625" style="2" customWidth="1"/>
  </cols>
  <sheetData>
    <row r="1" spans="1:11" ht="43.15" customHeight="1" x14ac:dyDescent="0.25">
      <c r="A1" s="94"/>
      <c r="B1" s="112" t="s">
        <v>51</v>
      </c>
      <c r="C1" s="113"/>
      <c r="D1" s="113"/>
      <c r="E1" s="113"/>
      <c r="F1" s="113"/>
      <c r="G1" s="113"/>
      <c r="H1" s="113"/>
      <c r="I1" s="113"/>
      <c r="J1" s="113"/>
      <c r="K1" s="92"/>
    </row>
    <row r="2" spans="1:11" ht="60.6" customHeight="1" x14ac:dyDescent="0.25">
      <c r="A2" s="95"/>
      <c r="B2" s="100" t="s">
        <v>52</v>
      </c>
      <c r="C2" s="101"/>
      <c r="D2" s="101"/>
      <c r="E2" s="101"/>
      <c r="F2" s="101"/>
      <c r="G2" s="101"/>
      <c r="H2" s="101"/>
      <c r="I2" s="101"/>
      <c r="J2" s="102"/>
      <c r="K2" s="93"/>
    </row>
    <row r="3" spans="1:11" ht="64.5" customHeight="1" x14ac:dyDescent="0.25">
      <c r="A3" s="95"/>
      <c r="B3" s="6" t="s">
        <v>8</v>
      </c>
      <c r="C3" s="7" t="s">
        <v>9</v>
      </c>
      <c r="D3" s="7" t="s">
        <v>10</v>
      </c>
      <c r="E3" s="7" t="s">
        <v>11</v>
      </c>
      <c r="F3" s="7" t="s">
        <v>54</v>
      </c>
      <c r="G3" s="7" t="s">
        <v>55</v>
      </c>
      <c r="H3" s="7" t="s">
        <v>12</v>
      </c>
      <c r="I3" s="8" t="s">
        <v>13</v>
      </c>
      <c r="J3" s="8" t="s">
        <v>14</v>
      </c>
      <c r="K3" s="93"/>
    </row>
    <row r="4" spans="1:11" ht="22.5" customHeight="1" x14ac:dyDescent="0.25">
      <c r="A4" s="95"/>
      <c r="B4" s="9" t="s">
        <v>15</v>
      </c>
      <c r="C4" s="10">
        <v>30</v>
      </c>
      <c r="D4" s="10">
        <v>100</v>
      </c>
      <c r="E4" s="10">
        <v>5</v>
      </c>
      <c r="F4" s="11" t="s">
        <v>16</v>
      </c>
      <c r="G4" s="11">
        <f>C4</f>
        <v>30</v>
      </c>
      <c r="H4" s="11">
        <f>G4</f>
        <v>30</v>
      </c>
      <c r="I4" s="12">
        <f>H4/C4*1/E4</f>
        <v>0.2</v>
      </c>
      <c r="J4" s="12">
        <f>H4/E4</f>
        <v>6</v>
      </c>
      <c r="K4" s="93"/>
    </row>
    <row r="5" spans="1:11" ht="22.5" customHeight="1" x14ac:dyDescent="0.25">
      <c r="A5" s="95"/>
      <c r="B5" s="9" t="s">
        <v>17</v>
      </c>
      <c r="C5" s="10">
        <v>25</v>
      </c>
      <c r="D5" s="10">
        <v>100</v>
      </c>
      <c r="E5" s="10">
        <v>1</v>
      </c>
      <c r="F5" s="11">
        <f>0.1*C5</f>
        <v>2.5</v>
      </c>
      <c r="G5" s="13">
        <f>SQRT(E5/D5)*C5</f>
        <v>2.5</v>
      </c>
      <c r="H5" s="13">
        <f>IF(G5&lt;F5,F5,G5)</f>
        <v>2.5</v>
      </c>
      <c r="I5" s="14">
        <f>H5/C5*1/E5</f>
        <v>0.1</v>
      </c>
      <c r="J5" s="14">
        <f>H5/E5</f>
        <v>2.5</v>
      </c>
      <c r="K5" s="93"/>
    </row>
    <row r="6" spans="1:11" ht="22.5" customHeight="1" x14ac:dyDescent="0.25">
      <c r="A6" s="95"/>
      <c r="B6" s="9" t="s">
        <v>18</v>
      </c>
      <c r="C6" s="15">
        <v>15</v>
      </c>
      <c r="D6" s="15">
        <v>100</v>
      </c>
      <c r="E6" s="15">
        <v>1</v>
      </c>
      <c r="F6" s="11">
        <f>0.1*C6</f>
        <v>1.5</v>
      </c>
      <c r="G6" s="11">
        <f>E6/D6*C6</f>
        <v>0.15</v>
      </c>
      <c r="H6" s="11">
        <f>IF(G6&lt;F6,F6,G6)</f>
        <v>1.5</v>
      </c>
      <c r="I6" s="12">
        <f>H6/C6*1/E6</f>
        <v>0.1</v>
      </c>
      <c r="J6" s="12">
        <f>H6/E6</f>
        <v>1.5</v>
      </c>
      <c r="K6" s="93"/>
    </row>
    <row r="7" spans="1:11" ht="34.5" customHeight="1" x14ac:dyDescent="0.25">
      <c r="A7" s="95"/>
      <c r="B7" s="78"/>
      <c r="C7" s="103" t="s">
        <v>68</v>
      </c>
      <c r="D7" s="103"/>
      <c r="E7" s="103"/>
      <c r="F7" s="74"/>
      <c r="G7" s="75"/>
      <c r="H7" s="76"/>
      <c r="I7" s="76"/>
      <c r="J7" s="77"/>
      <c r="K7" s="93"/>
    </row>
    <row r="8" spans="1:11" ht="75" customHeight="1" x14ac:dyDescent="0.25">
      <c r="A8" s="95"/>
      <c r="B8" s="104" t="s">
        <v>53</v>
      </c>
      <c r="C8" s="105"/>
      <c r="D8" s="105"/>
      <c r="E8" s="105"/>
      <c r="F8" s="105"/>
      <c r="G8" s="105"/>
      <c r="H8" s="106"/>
      <c r="I8" s="106"/>
      <c r="J8" s="107"/>
      <c r="K8" s="93"/>
    </row>
    <row r="9" spans="1:11" ht="22.5" customHeight="1" x14ac:dyDescent="0.25">
      <c r="A9" s="95"/>
      <c r="B9" s="17">
        <v>1</v>
      </c>
      <c r="C9" s="18">
        <v>1</v>
      </c>
      <c r="D9" s="18">
        <v>3</v>
      </c>
      <c r="E9" s="18">
        <v>1</v>
      </c>
      <c r="F9" s="19">
        <f>0.1*C9</f>
        <v>0.1</v>
      </c>
      <c r="G9" s="20">
        <f>E9/D9*C9</f>
        <v>0.33333333333333331</v>
      </c>
      <c r="H9" s="20">
        <f>IF(G9&lt;F9,F9,G9)</f>
        <v>0.33333333333333331</v>
      </c>
      <c r="I9" s="21">
        <f>H9/C9*1/E9</f>
        <v>0.33333333333333331</v>
      </c>
      <c r="J9" s="21">
        <f>H9/E9</f>
        <v>0.33333333333333331</v>
      </c>
      <c r="K9" s="93"/>
    </row>
    <row r="10" spans="1:11" ht="33.75" customHeight="1" x14ac:dyDescent="0.25">
      <c r="A10" s="95"/>
      <c r="B10" s="78"/>
      <c r="C10" s="97" t="s">
        <v>69</v>
      </c>
      <c r="D10" s="97"/>
      <c r="E10" s="103"/>
      <c r="F10" s="74"/>
      <c r="G10" s="75"/>
      <c r="H10" s="76"/>
      <c r="I10" s="76"/>
      <c r="J10" s="77"/>
      <c r="K10" s="93"/>
    </row>
    <row r="11" spans="1:11" ht="48.75" customHeight="1" x14ac:dyDescent="0.25">
      <c r="A11" s="96"/>
      <c r="B11" s="108" t="s">
        <v>56</v>
      </c>
      <c r="C11" s="109"/>
      <c r="D11" s="109"/>
      <c r="E11" s="109"/>
      <c r="F11" s="109"/>
      <c r="G11" s="109"/>
      <c r="H11" s="110"/>
      <c r="I11" s="110"/>
      <c r="J11" s="111"/>
      <c r="K11" s="93"/>
    </row>
    <row r="12" spans="1:11" ht="63.75" x14ac:dyDescent="0.25">
      <c r="A12" s="6" t="s">
        <v>8</v>
      </c>
      <c r="B12" s="7" t="s">
        <v>9</v>
      </c>
      <c r="C12" s="7" t="s">
        <v>57</v>
      </c>
      <c r="D12" s="7" t="s">
        <v>10</v>
      </c>
      <c r="E12" s="7" t="s">
        <v>11</v>
      </c>
      <c r="F12" s="7" t="s">
        <v>54</v>
      </c>
      <c r="G12" s="7" t="s">
        <v>55</v>
      </c>
      <c r="H12" s="7" t="s">
        <v>12</v>
      </c>
      <c r="I12" s="8" t="s">
        <v>13</v>
      </c>
      <c r="J12" s="8" t="s">
        <v>14</v>
      </c>
      <c r="K12" s="93"/>
    </row>
    <row r="13" spans="1:11" ht="21.75" customHeight="1" x14ac:dyDescent="0.25">
      <c r="A13" s="9" t="s">
        <v>15</v>
      </c>
      <c r="B13" s="18">
        <v>50</v>
      </c>
      <c r="C13" s="23">
        <f>50*50/100</f>
        <v>25</v>
      </c>
      <c r="D13" s="18">
        <v>7</v>
      </c>
      <c r="E13" s="18">
        <v>2</v>
      </c>
      <c r="F13" s="19" t="s">
        <v>16</v>
      </c>
      <c r="G13" s="19">
        <f>C13</f>
        <v>25</v>
      </c>
      <c r="H13" s="19">
        <f>G13</f>
        <v>25</v>
      </c>
      <c r="I13" s="24">
        <f>H13/C13*1/E13</f>
        <v>0.5</v>
      </c>
      <c r="J13" s="24">
        <f>H13/E13</f>
        <v>12.5</v>
      </c>
      <c r="K13" s="93"/>
    </row>
    <row r="14" spans="1:11" ht="22.5" customHeight="1" x14ac:dyDescent="0.25">
      <c r="A14" s="9" t="s">
        <v>17</v>
      </c>
      <c r="B14" s="18">
        <v>20</v>
      </c>
      <c r="C14" s="23">
        <f>20*50/100</f>
        <v>10</v>
      </c>
      <c r="D14" s="18">
        <v>13</v>
      </c>
      <c r="E14" s="18">
        <v>1</v>
      </c>
      <c r="F14" s="19">
        <f>0.1*C14</f>
        <v>1</v>
      </c>
      <c r="G14" s="20">
        <f>SQRT(E14/D14)*C14</f>
        <v>2.773500981126146</v>
      </c>
      <c r="H14" s="20">
        <f>IF(G14&lt;F14,F14,G14)</f>
        <v>2.773500981126146</v>
      </c>
      <c r="I14" s="21">
        <f>H14/C14*1/E14</f>
        <v>0.27735009811261457</v>
      </c>
      <c r="J14" s="21">
        <f>H14/E14</f>
        <v>2.773500981126146</v>
      </c>
      <c r="K14" s="93"/>
    </row>
    <row r="15" spans="1:11" ht="20.25" customHeight="1" x14ac:dyDescent="0.25">
      <c r="A15" s="9" t="s">
        <v>18</v>
      </c>
      <c r="B15" s="18">
        <v>10</v>
      </c>
      <c r="C15" s="23">
        <f>10*50/100</f>
        <v>5</v>
      </c>
      <c r="D15" s="18">
        <v>2</v>
      </c>
      <c r="E15" s="18">
        <v>1</v>
      </c>
      <c r="F15" s="19">
        <f>0.1*C15</f>
        <v>0.5</v>
      </c>
      <c r="G15" s="19">
        <f>E15/D15*C15</f>
        <v>2.5</v>
      </c>
      <c r="H15" s="19">
        <f>IF(G15&lt;F15,F15,G15)</f>
        <v>2.5</v>
      </c>
      <c r="I15" s="24">
        <f>H15/C15*1/E15</f>
        <v>0.5</v>
      </c>
      <c r="J15" s="24">
        <f>H15/E15</f>
        <v>2.5</v>
      </c>
      <c r="K15" s="93"/>
    </row>
    <row r="16" spans="1:11" ht="36" customHeight="1" x14ac:dyDescent="0.25">
      <c r="A16" s="78"/>
      <c r="B16" s="97" t="s">
        <v>20</v>
      </c>
      <c r="C16" s="98"/>
      <c r="D16" s="98"/>
      <c r="E16" s="99"/>
      <c r="F16" s="74"/>
      <c r="G16" s="75"/>
      <c r="H16" s="76"/>
      <c r="I16" s="76"/>
      <c r="J16" s="59"/>
    </row>
    <row r="17" spans="2:1026" s="65" customFormat="1" ht="12" customHeight="1" x14ac:dyDescent="0.25">
      <c r="B17" s="61"/>
      <c r="C17" s="62"/>
      <c r="D17" s="62"/>
      <c r="E17" s="62"/>
      <c r="F17" s="62"/>
      <c r="G17" s="63"/>
      <c r="H17" s="63"/>
      <c r="I17" s="63"/>
      <c r="J17" s="63"/>
      <c r="K17" s="64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  <c r="ALQ17" s="61"/>
      <c r="ALR17" s="61"/>
      <c r="ALS17" s="61"/>
      <c r="ALT17" s="61"/>
      <c r="ALU17" s="61"/>
      <c r="ALV17" s="61"/>
      <c r="ALW17" s="61"/>
      <c r="ALX17" s="61"/>
      <c r="ALY17" s="61"/>
      <c r="ALZ17" s="61"/>
      <c r="AMA17" s="61"/>
      <c r="AMB17" s="61"/>
      <c r="AMC17" s="61"/>
      <c r="AMD17" s="61"/>
      <c r="AME17" s="61"/>
      <c r="AMF17" s="61"/>
      <c r="AMG17" s="61"/>
      <c r="AMH17" s="61"/>
      <c r="AMI17" s="61"/>
      <c r="AMJ17" s="61"/>
      <c r="AMK17" s="61"/>
      <c r="AML17" s="61"/>
    </row>
    <row r="18" spans="2:1026" ht="40.15" customHeight="1" x14ac:dyDescent="0.25">
      <c r="B18" s="91" t="s">
        <v>82</v>
      </c>
      <c r="C18" s="91"/>
      <c r="D18" s="91"/>
      <c r="E18" s="91"/>
      <c r="F18" s="91"/>
      <c r="G18" s="91"/>
    </row>
    <row r="19" spans="2:1026" x14ac:dyDescent="0.25">
      <c r="B19" s="90"/>
      <c r="C19" s="90"/>
      <c r="D19" s="90"/>
      <c r="E19" s="90"/>
      <c r="F19" s="90"/>
    </row>
  </sheetData>
  <sheetProtection algorithmName="SHA-512" hashValue="K7qM67L2UORSFkLVOyK5dR5ukPnF1hWRMHO/bw1/VUAeIeQUkua5loechss0H1YZ6NoDGoHn4BfZbdjnCw4XGg==" saltValue="3rWPFqf8buBmX1T3dUDztg==" spinCount="100000" sheet="1" objects="1" scenarios="1"/>
  <mergeCells count="11">
    <mergeCell ref="B19:F19"/>
    <mergeCell ref="B18:G18"/>
    <mergeCell ref="K1:K15"/>
    <mergeCell ref="A1:A11"/>
    <mergeCell ref="B16:E16"/>
    <mergeCell ref="B2:J2"/>
    <mergeCell ref="C7:E7"/>
    <mergeCell ref="B8:J8"/>
    <mergeCell ref="C10:E10"/>
    <mergeCell ref="B11:J11"/>
    <mergeCell ref="B1:J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19"/>
  <sheetViews>
    <sheetView showGridLines="0" topLeftCell="A7" zoomScaleNormal="100" workbookViewId="0">
      <selection activeCell="C15" sqref="C15"/>
    </sheetView>
  </sheetViews>
  <sheetFormatPr defaultRowHeight="15" x14ac:dyDescent="0.25"/>
  <cols>
    <col min="1" max="1" width="25.42578125" customWidth="1"/>
    <col min="2" max="2" width="27.5703125" style="2" customWidth="1"/>
    <col min="3" max="3" width="24.7109375" style="2" customWidth="1"/>
    <col min="4" max="4" width="20" style="2" customWidth="1"/>
    <col min="5" max="5" width="22" style="2" customWidth="1"/>
    <col min="6" max="6" width="22.7109375" style="2" hidden="1" customWidth="1"/>
    <col min="7" max="7" width="23" style="2" hidden="1" customWidth="1"/>
    <col min="8" max="8" width="28.5703125" style="2" customWidth="1"/>
    <col min="9" max="9" width="24.7109375" style="2" customWidth="1"/>
    <col min="10" max="10" width="26.85546875" style="2" customWidth="1"/>
    <col min="11" max="11" width="28.5703125" style="2" customWidth="1"/>
    <col min="12" max="1026" width="9.140625" style="2" customWidth="1"/>
  </cols>
  <sheetData>
    <row r="1" spans="1:11" s="25" customFormat="1" ht="41.45" customHeight="1" x14ac:dyDescent="0.25">
      <c r="A1" s="114"/>
      <c r="B1" s="117" t="s">
        <v>77</v>
      </c>
      <c r="C1" s="118"/>
      <c r="D1" s="118"/>
      <c r="E1" s="118"/>
      <c r="F1" s="118"/>
      <c r="G1" s="118"/>
      <c r="H1" s="118"/>
      <c r="I1" s="118"/>
      <c r="J1" s="118"/>
      <c r="K1" s="115"/>
    </row>
    <row r="2" spans="1:11" s="25" customFormat="1" ht="75" customHeight="1" x14ac:dyDescent="0.25">
      <c r="A2" s="95"/>
      <c r="B2" s="119" t="s">
        <v>78</v>
      </c>
      <c r="C2" s="120"/>
      <c r="D2" s="120"/>
      <c r="E2" s="120"/>
      <c r="F2" s="120"/>
      <c r="G2" s="120"/>
      <c r="H2" s="120"/>
      <c r="I2" s="120"/>
      <c r="J2" s="120"/>
      <c r="K2" s="116"/>
    </row>
    <row r="3" spans="1:11" s="25" customFormat="1" ht="63" customHeight="1" x14ac:dyDescent="0.25">
      <c r="A3" s="95"/>
      <c r="B3" s="81" t="s">
        <v>8</v>
      </c>
      <c r="C3" s="7" t="s">
        <v>9</v>
      </c>
      <c r="D3" s="7" t="s">
        <v>10</v>
      </c>
      <c r="E3" s="7" t="s">
        <v>11</v>
      </c>
      <c r="F3" s="7" t="s">
        <v>54</v>
      </c>
      <c r="G3" s="7" t="s">
        <v>55</v>
      </c>
      <c r="H3" s="7" t="s">
        <v>58</v>
      </c>
      <c r="I3" s="8" t="s">
        <v>13</v>
      </c>
      <c r="J3" s="8" t="s">
        <v>14</v>
      </c>
      <c r="K3" s="116"/>
    </row>
    <row r="4" spans="1:11" s="25" customFormat="1" ht="22.5" customHeight="1" x14ac:dyDescent="0.25">
      <c r="A4" s="95"/>
      <c r="B4" s="82" t="s">
        <v>22</v>
      </c>
      <c r="C4" s="18">
        <v>140</v>
      </c>
      <c r="D4" s="18">
        <v>3</v>
      </c>
      <c r="E4" s="18">
        <v>2</v>
      </c>
      <c r="F4" s="19" t="s">
        <v>16</v>
      </c>
      <c r="G4" s="19">
        <f>C4</f>
        <v>140</v>
      </c>
      <c r="H4" s="19">
        <f>G4</f>
        <v>140</v>
      </c>
      <c r="I4" s="27">
        <f>H4/C4*1/E4</f>
        <v>0.5</v>
      </c>
      <c r="J4" s="27">
        <f>H4/E4</f>
        <v>70</v>
      </c>
      <c r="K4" s="116"/>
    </row>
    <row r="5" spans="1:11" s="25" customFormat="1" ht="22.5" customHeight="1" x14ac:dyDescent="0.25">
      <c r="A5" s="95"/>
      <c r="B5" s="82" t="s">
        <v>23</v>
      </c>
      <c r="C5" s="18">
        <v>70</v>
      </c>
      <c r="D5" s="18">
        <v>3</v>
      </c>
      <c r="E5" s="18">
        <v>2</v>
      </c>
      <c r="F5" s="19">
        <f>0.1*C5</f>
        <v>7</v>
      </c>
      <c r="G5" s="20">
        <f>SQRT(E5/D5)*C5</f>
        <v>57.154760664940824</v>
      </c>
      <c r="H5" s="20">
        <f>G5</f>
        <v>57.154760664940824</v>
      </c>
      <c r="I5" s="28">
        <f>H5/C5*1/E5</f>
        <v>0.40824829046386302</v>
      </c>
      <c r="J5" s="28">
        <f>H5/E5</f>
        <v>28.577380332470412</v>
      </c>
      <c r="K5" s="116"/>
    </row>
    <row r="6" spans="1:11" s="25" customFormat="1" ht="22.5" customHeight="1" x14ac:dyDescent="0.25">
      <c r="A6" s="95"/>
      <c r="B6" s="82" t="s">
        <v>24</v>
      </c>
      <c r="C6" s="18">
        <v>20</v>
      </c>
      <c r="D6" s="18">
        <v>3</v>
      </c>
      <c r="E6" s="18">
        <v>1</v>
      </c>
      <c r="F6" s="19">
        <f>0.1*C6</f>
        <v>2</v>
      </c>
      <c r="G6" s="20">
        <f>E6/D6*C6</f>
        <v>6.6666666666666661</v>
      </c>
      <c r="H6" s="20">
        <f>G6</f>
        <v>6.6666666666666661</v>
      </c>
      <c r="I6" s="28">
        <f>H6/C6*1/E6</f>
        <v>0.33333333333333331</v>
      </c>
      <c r="J6" s="28">
        <f>H6/E6</f>
        <v>6.6666666666666661</v>
      </c>
      <c r="K6" s="116"/>
    </row>
    <row r="7" spans="1:11" s="25" customFormat="1" ht="31.5" customHeight="1" x14ac:dyDescent="0.25">
      <c r="A7" s="95"/>
      <c r="B7" s="80"/>
      <c r="C7" s="121" t="s">
        <v>70</v>
      </c>
      <c r="D7" s="121"/>
      <c r="E7" s="121"/>
      <c r="F7" s="16"/>
      <c r="G7" s="16"/>
      <c r="H7" s="76"/>
      <c r="I7" s="76"/>
      <c r="J7" s="77"/>
      <c r="K7" s="116"/>
    </row>
    <row r="8" spans="1:11" s="25" customFormat="1" ht="75" customHeight="1" x14ac:dyDescent="0.25">
      <c r="A8" s="95"/>
      <c r="B8" s="122" t="s">
        <v>79</v>
      </c>
      <c r="C8" s="120"/>
      <c r="D8" s="120"/>
      <c r="E8" s="120"/>
      <c r="F8" s="120"/>
      <c r="G8" s="120"/>
      <c r="H8" s="123"/>
      <c r="I8" s="123"/>
      <c r="J8" s="124"/>
      <c r="K8" s="116"/>
    </row>
    <row r="9" spans="1:11" s="25" customFormat="1" ht="22.5" customHeight="1" x14ac:dyDescent="0.25">
      <c r="A9" s="95"/>
      <c r="B9" s="81">
        <v>5</v>
      </c>
      <c r="C9" s="18">
        <v>5</v>
      </c>
      <c r="D9" s="18">
        <v>11</v>
      </c>
      <c r="E9" s="18">
        <v>1</v>
      </c>
      <c r="F9" s="19">
        <f>10%*C9</f>
        <v>0.5</v>
      </c>
      <c r="G9" s="20">
        <f>E9/D9*C9</f>
        <v>0.45454545454545459</v>
      </c>
      <c r="H9" s="19">
        <f>IF(G9&lt;F9,F9,G9)</f>
        <v>0.5</v>
      </c>
      <c r="I9" s="27">
        <f>H9/C9*1/E9</f>
        <v>0.1</v>
      </c>
      <c r="J9" s="27">
        <f>H9/E9</f>
        <v>0.5</v>
      </c>
      <c r="K9" s="116"/>
    </row>
    <row r="10" spans="1:11" s="25" customFormat="1" ht="30" customHeight="1" x14ac:dyDescent="0.25">
      <c r="A10" s="95"/>
      <c r="B10" s="29"/>
      <c r="C10" s="103" t="s">
        <v>71</v>
      </c>
      <c r="D10" s="103"/>
      <c r="E10" s="103"/>
      <c r="F10" s="16"/>
      <c r="G10" s="16"/>
      <c r="H10" s="16"/>
      <c r="I10" s="16"/>
      <c r="J10" s="16"/>
      <c r="K10" s="116"/>
    </row>
    <row r="11" spans="1:11" ht="64.150000000000006" customHeight="1" x14ac:dyDescent="0.25">
      <c r="A11" s="96"/>
      <c r="B11" s="125" t="s">
        <v>80</v>
      </c>
      <c r="C11" s="126"/>
      <c r="D11" s="126"/>
      <c r="E11" s="126"/>
      <c r="F11" s="126"/>
      <c r="G11" s="126"/>
      <c r="H11" s="126"/>
      <c r="I11" s="126"/>
      <c r="J11" s="126"/>
      <c r="K11" s="116"/>
    </row>
    <row r="12" spans="1:11" ht="63.75" x14ac:dyDescent="0.25">
      <c r="A12" s="6" t="s">
        <v>8</v>
      </c>
      <c r="B12" s="7" t="s">
        <v>9</v>
      </c>
      <c r="C12" s="7" t="s">
        <v>59</v>
      </c>
      <c r="D12" s="7" t="s">
        <v>10</v>
      </c>
      <c r="E12" s="7" t="s">
        <v>11</v>
      </c>
      <c r="F12" s="7" t="s">
        <v>54</v>
      </c>
      <c r="G12" s="7" t="s">
        <v>55</v>
      </c>
      <c r="H12" s="7" t="s">
        <v>12</v>
      </c>
      <c r="I12" s="8" t="s">
        <v>13</v>
      </c>
      <c r="J12" s="8" t="s">
        <v>14</v>
      </c>
      <c r="K12" s="116"/>
    </row>
    <row r="13" spans="1:11" ht="23.25" customHeight="1" x14ac:dyDescent="0.25">
      <c r="A13" s="22" t="s">
        <v>22</v>
      </c>
      <c r="B13" s="30">
        <v>100</v>
      </c>
      <c r="C13" s="31">
        <f>B13*50/100</f>
        <v>50</v>
      </c>
      <c r="D13" s="18">
        <v>3</v>
      </c>
      <c r="E13" s="18">
        <v>2</v>
      </c>
      <c r="F13" s="19" t="s">
        <v>16</v>
      </c>
      <c r="G13" s="19">
        <f>C13</f>
        <v>50</v>
      </c>
      <c r="H13" s="19">
        <f>G13</f>
        <v>50</v>
      </c>
      <c r="I13" s="27">
        <f>H13/C13*1/E13</f>
        <v>0.5</v>
      </c>
      <c r="J13" s="27">
        <f>H13/E13</f>
        <v>25</v>
      </c>
      <c r="K13" s="116"/>
    </row>
    <row r="14" spans="1:11" ht="25.5" customHeight="1" x14ac:dyDescent="0.25">
      <c r="A14" s="22" t="s">
        <v>23</v>
      </c>
      <c r="B14" s="30">
        <v>70</v>
      </c>
      <c r="C14" s="31">
        <f>B14*50/100</f>
        <v>35</v>
      </c>
      <c r="D14" s="18">
        <v>3</v>
      </c>
      <c r="E14" s="18">
        <v>2</v>
      </c>
      <c r="F14" s="19">
        <f>0.1*C14</f>
        <v>3.5</v>
      </c>
      <c r="G14" s="20">
        <f>SQRT(E14/D14)*C14</f>
        <v>28.577380332470412</v>
      </c>
      <c r="H14" s="20">
        <f>G14</f>
        <v>28.577380332470412</v>
      </c>
      <c r="I14" s="28">
        <f>H14/C14*1/E14</f>
        <v>0.40824829046386302</v>
      </c>
      <c r="J14" s="28">
        <f>H14/E14</f>
        <v>14.288690166235206</v>
      </c>
      <c r="K14" s="116"/>
    </row>
    <row r="15" spans="1:11" ht="27" customHeight="1" x14ac:dyDescent="0.25">
      <c r="A15" s="22" t="s">
        <v>24</v>
      </c>
      <c r="B15" s="30">
        <v>20</v>
      </c>
      <c r="C15" s="31">
        <f>B15*50/100</f>
        <v>10</v>
      </c>
      <c r="D15" s="18">
        <v>3</v>
      </c>
      <c r="E15" s="18">
        <v>1</v>
      </c>
      <c r="F15" s="19">
        <f>0.1*C15</f>
        <v>1</v>
      </c>
      <c r="G15" s="20">
        <f>E15/D15*C15</f>
        <v>3.333333333333333</v>
      </c>
      <c r="H15" s="20">
        <f>G15</f>
        <v>3.333333333333333</v>
      </c>
      <c r="I15" s="28">
        <f>H15/C15*1/E15</f>
        <v>0.33333333333333331</v>
      </c>
      <c r="J15" s="28">
        <f>H15/E15</f>
        <v>3.333333333333333</v>
      </c>
      <c r="K15" s="116"/>
    </row>
    <row r="16" spans="1:11" ht="32.25" customHeight="1" x14ac:dyDescent="0.25">
      <c r="A16" s="2"/>
      <c r="B16" s="97" t="s">
        <v>25</v>
      </c>
      <c r="C16" s="98"/>
      <c r="D16" s="98"/>
      <c r="E16" s="99"/>
      <c r="F16" s="16"/>
      <c r="G16" s="16"/>
      <c r="H16" s="16"/>
      <c r="I16" s="16"/>
      <c r="J16" s="32"/>
    </row>
    <row r="18" spans="2:7" ht="40.15" customHeight="1" x14ac:dyDescent="0.25">
      <c r="B18" s="91" t="s">
        <v>82</v>
      </c>
      <c r="C18" s="91"/>
      <c r="D18" s="91"/>
      <c r="E18" s="91"/>
      <c r="F18" s="91"/>
      <c r="G18" s="91"/>
    </row>
    <row r="19" spans="2:7" x14ac:dyDescent="0.25">
      <c r="B19" s="90"/>
      <c r="C19" s="90"/>
      <c r="D19" s="90"/>
      <c r="E19" s="90"/>
      <c r="F19" s="90"/>
    </row>
  </sheetData>
  <sheetProtection algorithmName="SHA-512" hashValue="WdxA3JkJ4z7mnEcNU7wLTej2ALTlB2t6sHtaOpXBpI5qfoGt3ifcqLIp6C6RCZ72Uq2YLaH3BLdOfM3OipoJaw==" saltValue="RAVE7KBu5f7nqQAljbjl7w==" spinCount="100000" sheet="1" objects="1" scenarios="1"/>
  <mergeCells count="11">
    <mergeCell ref="B19:F19"/>
    <mergeCell ref="A1:A11"/>
    <mergeCell ref="K1:K15"/>
    <mergeCell ref="B1:J1"/>
    <mergeCell ref="B18:G18"/>
    <mergeCell ref="B2:J2"/>
    <mergeCell ref="C7:E7"/>
    <mergeCell ref="B8:J8"/>
    <mergeCell ref="C10:E10"/>
    <mergeCell ref="B11:J11"/>
    <mergeCell ref="B16:E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52"/>
  <sheetViews>
    <sheetView showGridLines="0" topLeftCell="A31" zoomScaleNormal="100" workbookViewId="0">
      <selection activeCell="I45" sqref="I45"/>
    </sheetView>
  </sheetViews>
  <sheetFormatPr defaultRowHeight="15" x14ac:dyDescent="0.25"/>
  <cols>
    <col min="1" max="1" width="24" customWidth="1"/>
    <col min="2" max="2" width="19.140625" style="2" customWidth="1"/>
    <col min="3" max="3" width="23.5703125" style="2" customWidth="1"/>
    <col min="4" max="4" width="21.85546875" style="2" customWidth="1"/>
    <col min="5" max="5" width="20.140625" style="2" customWidth="1"/>
    <col min="6" max="6" width="19.140625" style="2" hidden="1" customWidth="1"/>
    <col min="7" max="7" width="23.140625" style="2" hidden="1" customWidth="1"/>
    <col min="8" max="9" width="25.5703125" style="2" customWidth="1"/>
    <col min="10" max="10" width="24.5703125" style="2" customWidth="1"/>
    <col min="11" max="11" width="27" style="2" customWidth="1"/>
    <col min="12" max="1026" width="9.140625" style="2" customWidth="1"/>
  </cols>
  <sheetData>
    <row r="1" spans="1:1026" ht="57" customHeight="1" x14ac:dyDescent="0.25">
      <c r="A1" s="94"/>
      <c r="B1" s="117" t="s">
        <v>81</v>
      </c>
      <c r="C1" s="118"/>
      <c r="D1" s="118"/>
      <c r="E1" s="118"/>
      <c r="F1" s="118"/>
      <c r="G1" s="118"/>
      <c r="H1" s="118"/>
      <c r="I1" s="118"/>
      <c r="J1" s="118"/>
      <c r="K1" s="130"/>
    </row>
    <row r="2" spans="1:1026" ht="75" customHeight="1" x14ac:dyDescent="0.25">
      <c r="A2" s="94"/>
      <c r="B2" s="132" t="s">
        <v>36</v>
      </c>
      <c r="C2" s="120"/>
      <c r="D2" s="120"/>
      <c r="E2" s="120"/>
      <c r="F2" s="120"/>
      <c r="G2" s="120"/>
      <c r="H2" s="120"/>
      <c r="I2" s="120"/>
      <c r="J2" s="133"/>
      <c r="K2" s="131"/>
    </row>
    <row r="3" spans="1:1026" ht="83.25" customHeight="1" x14ac:dyDescent="0.25">
      <c r="A3" s="94"/>
      <c r="B3" s="17" t="s">
        <v>37</v>
      </c>
      <c r="C3" s="7" t="s">
        <v>9</v>
      </c>
      <c r="D3" s="7" t="s">
        <v>66</v>
      </c>
      <c r="E3" s="7" t="s">
        <v>67</v>
      </c>
      <c r="F3" s="7" t="s">
        <v>54</v>
      </c>
      <c r="G3" s="7" t="s">
        <v>55</v>
      </c>
      <c r="H3" s="7" t="s">
        <v>12</v>
      </c>
      <c r="I3" s="8" t="s">
        <v>13</v>
      </c>
      <c r="J3" s="8" t="s">
        <v>14</v>
      </c>
      <c r="K3" s="131"/>
    </row>
    <row r="4" spans="1:1026" ht="22.5" customHeight="1" x14ac:dyDescent="0.25">
      <c r="A4" s="94"/>
      <c r="B4" s="35" t="s">
        <v>62</v>
      </c>
      <c r="C4" s="36">
        <v>300</v>
      </c>
      <c r="D4" s="37">
        <v>1</v>
      </c>
      <c r="E4" s="37">
        <v>1</v>
      </c>
      <c r="F4" s="38" t="s">
        <v>16</v>
      </c>
      <c r="G4" s="39">
        <f t="shared" ref="G4:G9" si="0">C4</f>
        <v>300</v>
      </c>
      <c r="H4" s="39">
        <f t="shared" ref="H4:H9" si="1">G4</f>
        <v>300</v>
      </c>
      <c r="I4" s="40">
        <f t="shared" ref="I4:I9" si="2">G4/C4*1/E4</f>
        <v>1</v>
      </c>
      <c r="J4" s="40">
        <f t="shared" ref="J4:J9" si="3">G4/E4</f>
        <v>300</v>
      </c>
      <c r="K4" s="131"/>
    </row>
    <row r="5" spans="1:1026" ht="22.5" customHeight="1" x14ac:dyDescent="0.25">
      <c r="A5" s="94"/>
      <c r="B5" s="35" t="s">
        <v>39</v>
      </c>
      <c r="C5" s="41">
        <v>200</v>
      </c>
      <c r="D5" s="37">
        <v>1</v>
      </c>
      <c r="E5" s="37">
        <v>1</v>
      </c>
      <c r="F5" s="38" t="s">
        <v>16</v>
      </c>
      <c r="G5" s="39">
        <f t="shared" si="0"/>
        <v>200</v>
      </c>
      <c r="H5" s="39">
        <f t="shared" si="1"/>
        <v>200</v>
      </c>
      <c r="I5" s="42">
        <f t="shared" si="2"/>
        <v>1</v>
      </c>
      <c r="J5" s="42">
        <f t="shared" si="3"/>
        <v>200</v>
      </c>
      <c r="K5" s="131"/>
    </row>
    <row r="6" spans="1:1026" ht="22.5" customHeight="1" x14ac:dyDescent="0.25">
      <c r="A6" s="94"/>
      <c r="B6" s="35" t="s">
        <v>40</v>
      </c>
      <c r="C6" s="36">
        <v>150</v>
      </c>
      <c r="D6" s="37">
        <v>3</v>
      </c>
      <c r="E6" s="37">
        <v>2</v>
      </c>
      <c r="F6" s="38" t="s">
        <v>16</v>
      </c>
      <c r="G6" s="39">
        <f t="shared" si="0"/>
        <v>150</v>
      </c>
      <c r="H6" s="39">
        <f t="shared" si="1"/>
        <v>150</v>
      </c>
      <c r="I6" s="40">
        <f t="shared" si="2"/>
        <v>0.5</v>
      </c>
      <c r="J6" s="40">
        <f t="shared" si="3"/>
        <v>75</v>
      </c>
      <c r="K6" s="131"/>
    </row>
    <row r="7" spans="1:1026" ht="22.5" customHeight="1" x14ac:dyDescent="0.25">
      <c r="A7" s="94"/>
      <c r="B7" s="35" t="s">
        <v>41</v>
      </c>
      <c r="C7" s="41">
        <v>100</v>
      </c>
      <c r="D7" s="37">
        <v>3</v>
      </c>
      <c r="E7" s="37">
        <v>2</v>
      </c>
      <c r="F7" s="38" t="s">
        <v>16</v>
      </c>
      <c r="G7" s="39">
        <f t="shared" si="0"/>
        <v>100</v>
      </c>
      <c r="H7" s="39">
        <f t="shared" si="1"/>
        <v>100</v>
      </c>
      <c r="I7" s="42">
        <f t="shared" si="2"/>
        <v>0.5</v>
      </c>
      <c r="J7" s="42">
        <f t="shared" si="3"/>
        <v>50</v>
      </c>
      <c r="K7" s="131"/>
    </row>
    <row r="8" spans="1:1026" ht="22.5" customHeight="1" x14ac:dyDescent="0.25">
      <c r="A8" s="94"/>
      <c r="B8" s="35" t="s">
        <v>42</v>
      </c>
      <c r="C8" s="36">
        <v>75</v>
      </c>
      <c r="D8" s="37">
        <v>3</v>
      </c>
      <c r="E8" s="37">
        <v>1</v>
      </c>
      <c r="F8" s="38" t="s">
        <v>16</v>
      </c>
      <c r="G8" s="39">
        <f t="shared" si="0"/>
        <v>75</v>
      </c>
      <c r="H8" s="39">
        <f t="shared" si="1"/>
        <v>75</v>
      </c>
      <c r="I8" s="40">
        <f t="shared" si="2"/>
        <v>1</v>
      </c>
      <c r="J8" s="40">
        <f t="shared" si="3"/>
        <v>75</v>
      </c>
      <c r="K8" s="131"/>
    </row>
    <row r="9" spans="1:1026" ht="22.5" customHeight="1" x14ac:dyDescent="0.25">
      <c r="A9" s="94"/>
      <c r="B9" s="35" t="s">
        <v>43</v>
      </c>
      <c r="C9" s="41">
        <v>50</v>
      </c>
      <c r="D9" s="37">
        <v>3</v>
      </c>
      <c r="E9" s="37">
        <v>1</v>
      </c>
      <c r="F9" s="38" t="s">
        <v>16</v>
      </c>
      <c r="G9" s="39">
        <f t="shared" si="0"/>
        <v>50</v>
      </c>
      <c r="H9" s="39">
        <f t="shared" si="1"/>
        <v>50</v>
      </c>
      <c r="I9" s="42">
        <f t="shared" si="2"/>
        <v>1</v>
      </c>
      <c r="J9" s="42">
        <f t="shared" si="3"/>
        <v>50</v>
      </c>
      <c r="K9" s="131"/>
    </row>
    <row r="10" spans="1:1026" ht="45" customHeight="1" x14ac:dyDescent="0.25">
      <c r="A10" s="94"/>
      <c r="B10" s="83"/>
      <c r="C10" s="76"/>
      <c r="D10" s="103" t="s">
        <v>72</v>
      </c>
      <c r="E10" s="134"/>
      <c r="F10" s="76"/>
      <c r="G10" s="76"/>
      <c r="H10" s="76"/>
      <c r="I10" s="76"/>
      <c r="J10" s="77"/>
      <c r="K10" s="131"/>
    </row>
    <row r="11" spans="1:1026" s="65" customFormat="1" ht="25.5" customHeight="1" x14ac:dyDescent="0.25">
      <c r="A11" s="94"/>
      <c r="B11" s="84" t="s">
        <v>63</v>
      </c>
      <c r="C11" s="63"/>
      <c r="D11" s="73"/>
      <c r="E11" s="70"/>
      <c r="F11" s="63"/>
      <c r="G11" s="63"/>
      <c r="H11" s="63"/>
      <c r="I11" s="63"/>
      <c r="J11" s="85"/>
      <c r="K11" s="13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  <c r="ALQ11" s="61"/>
      <c r="ALR11" s="61"/>
      <c r="ALS11" s="61"/>
      <c r="ALT11" s="61"/>
      <c r="ALU11" s="61"/>
      <c r="ALV11" s="61"/>
      <c r="ALW11" s="61"/>
      <c r="ALX11" s="61"/>
      <c r="ALY11" s="61"/>
      <c r="ALZ11" s="61"/>
      <c r="AMA11" s="61"/>
      <c r="AMB11" s="61"/>
      <c r="AMC11" s="61"/>
      <c r="AMD11" s="61"/>
      <c r="AME11" s="61"/>
      <c r="AMF11" s="61"/>
      <c r="AMG11" s="61"/>
      <c r="AMH11" s="61"/>
      <c r="AMI11" s="61"/>
      <c r="AMJ11" s="61"/>
      <c r="AMK11" s="61"/>
      <c r="AML11" s="61"/>
    </row>
    <row r="12" spans="1:1026" ht="75" customHeight="1" x14ac:dyDescent="0.25">
      <c r="A12" s="94"/>
      <c r="B12" s="135" t="s">
        <v>44</v>
      </c>
      <c r="C12" s="136"/>
      <c r="D12" s="136"/>
      <c r="E12" s="136"/>
      <c r="F12" s="136"/>
      <c r="G12" s="136"/>
      <c r="H12" s="136"/>
      <c r="I12" s="136"/>
      <c r="J12" s="137"/>
      <c r="K12" s="131"/>
    </row>
    <row r="13" spans="1:1026" ht="75" customHeight="1" x14ac:dyDescent="0.25">
      <c r="A13" s="94"/>
      <c r="B13" s="43" t="s">
        <v>37</v>
      </c>
      <c r="C13" s="7" t="s">
        <v>9</v>
      </c>
      <c r="D13" s="7" t="s">
        <v>66</v>
      </c>
      <c r="E13" s="7" t="s">
        <v>67</v>
      </c>
      <c r="F13" s="7" t="s">
        <v>54</v>
      </c>
      <c r="G13" s="7" t="s">
        <v>55</v>
      </c>
      <c r="H13" s="7" t="s">
        <v>12</v>
      </c>
      <c r="I13" s="8" t="s">
        <v>13</v>
      </c>
      <c r="J13" s="8" t="s">
        <v>14</v>
      </c>
      <c r="K13" s="131"/>
    </row>
    <row r="14" spans="1:1026" ht="22.5" customHeight="1" x14ac:dyDescent="0.25">
      <c r="A14" s="94"/>
      <c r="B14" s="35" t="s">
        <v>38</v>
      </c>
      <c r="C14" s="36">
        <v>100</v>
      </c>
      <c r="D14" s="37">
        <v>2</v>
      </c>
      <c r="E14" s="37">
        <v>1</v>
      </c>
      <c r="F14" s="38">
        <f>10%*C14</f>
        <v>10</v>
      </c>
      <c r="G14" s="39">
        <f>SQRT(E14/D14)*C14</f>
        <v>70.710678118654755</v>
      </c>
      <c r="H14" s="39">
        <f>IF(G14&lt;F14,F14,G14)</f>
        <v>70.710678118654755</v>
      </c>
      <c r="I14" s="40">
        <f>G14/C14*1/E14</f>
        <v>0.70710678118654757</v>
      </c>
      <c r="J14" s="40">
        <f>H14/E14</f>
        <v>70.710678118654755</v>
      </c>
      <c r="K14" s="131"/>
    </row>
    <row r="15" spans="1:1026" ht="22.5" customHeight="1" x14ac:dyDescent="0.25">
      <c r="A15" s="94"/>
      <c r="B15" s="35" t="s">
        <v>39</v>
      </c>
      <c r="C15" s="41">
        <v>80</v>
      </c>
      <c r="D15" s="37">
        <v>2</v>
      </c>
      <c r="E15" s="37">
        <v>1</v>
      </c>
      <c r="F15" s="38">
        <f>10%*C15</f>
        <v>8</v>
      </c>
      <c r="G15" s="39">
        <f>SQRT(E15/D15)*C15</f>
        <v>56.568542494923804</v>
      </c>
      <c r="H15" s="39">
        <f>IF(G15&lt;F15,F15,G15)</f>
        <v>56.568542494923804</v>
      </c>
      <c r="I15" s="42">
        <f>G15/C15*1/E15</f>
        <v>0.70710678118654757</v>
      </c>
      <c r="J15" s="42">
        <f>H15/E15</f>
        <v>56.568542494923804</v>
      </c>
      <c r="K15" s="131"/>
    </row>
    <row r="16" spans="1:1026" ht="22.5" customHeight="1" x14ac:dyDescent="0.25">
      <c r="A16" s="94"/>
      <c r="B16" s="35" t="s">
        <v>41</v>
      </c>
      <c r="C16" s="41">
        <v>20</v>
      </c>
      <c r="D16" s="37">
        <v>2</v>
      </c>
      <c r="E16" s="37">
        <v>1</v>
      </c>
      <c r="F16" s="38">
        <f>10%*C16</f>
        <v>2</v>
      </c>
      <c r="G16" s="39">
        <f>SQRT(E16/D16)*C16</f>
        <v>14.142135623730951</v>
      </c>
      <c r="H16" s="39">
        <f>IF(G16&lt;F16,F16,G16)</f>
        <v>14.142135623730951</v>
      </c>
      <c r="I16" s="42">
        <f>G16/C16*1/E16</f>
        <v>0.70710678118654757</v>
      </c>
      <c r="J16" s="42">
        <f>H16/E16</f>
        <v>14.142135623730951</v>
      </c>
      <c r="K16" s="131"/>
    </row>
    <row r="17" spans="1:11" ht="22.5" customHeight="1" x14ac:dyDescent="0.25">
      <c r="A17" s="94"/>
      <c r="B17" s="35" t="s">
        <v>43</v>
      </c>
      <c r="C17" s="41">
        <v>20</v>
      </c>
      <c r="D17" s="37">
        <v>5</v>
      </c>
      <c r="E17" s="37">
        <v>1</v>
      </c>
      <c r="F17" s="38">
        <f>10%*C17</f>
        <v>2</v>
      </c>
      <c r="G17" s="39">
        <f>SQRT(E17/D17)*C17</f>
        <v>8.9442719099991592</v>
      </c>
      <c r="H17" s="39">
        <f>IF(G17&lt;F17,F17,G17)</f>
        <v>8.9442719099991592</v>
      </c>
      <c r="I17" s="42">
        <f>G17/C17*1/E17</f>
        <v>0.44721359549995798</v>
      </c>
      <c r="J17" s="42">
        <f>H17/E17</f>
        <v>8.9442719099991592</v>
      </c>
      <c r="K17" s="131"/>
    </row>
    <row r="18" spans="1:11" ht="36.75" customHeight="1" x14ac:dyDescent="0.25">
      <c r="A18" s="94"/>
      <c r="B18" s="83"/>
      <c r="C18" s="76"/>
      <c r="D18" s="103" t="s">
        <v>73</v>
      </c>
      <c r="E18" s="103"/>
      <c r="F18" s="76"/>
      <c r="G18" s="76"/>
      <c r="H18" s="76"/>
      <c r="I18" s="76"/>
      <c r="J18" s="77"/>
      <c r="K18" s="131"/>
    </row>
    <row r="19" spans="1:11" ht="75" customHeight="1" x14ac:dyDescent="0.25">
      <c r="A19" s="94"/>
      <c r="B19" s="127" t="s">
        <v>45</v>
      </c>
      <c r="C19" s="110"/>
      <c r="D19" s="110"/>
      <c r="E19" s="110"/>
      <c r="F19" s="110"/>
      <c r="G19" s="110"/>
      <c r="H19" s="110"/>
      <c r="I19" s="110"/>
      <c r="J19" s="111"/>
      <c r="K19" s="131"/>
    </row>
    <row r="20" spans="1:11" s="44" customFormat="1" ht="75" customHeight="1" x14ac:dyDescent="0.25">
      <c r="A20" s="94"/>
      <c r="B20" s="51" t="s">
        <v>37</v>
      </c>
      <c r="C20" s="7" t="s">
        <v>9</v>
      </c>
      <c r="D20" s="7" t="s">
        <v>66</v>
      </c>
      <c r="E20" s="7" t="s">
        <v>67</v>
      </c>
      <c r="F20" s="7" t="s">
        <v>54</v>
      </c>
      <c r="G20" s="7" t="s">
        <v>55</v>
      </c>
      <c r="H20" s="7" t="s">
        <v>12</v>
      </c>
      <c r="I20" s="8" t="s">
        <v>13</v>
      </c>
      <c r="J20" s="8" t="s">
        <v>14</v>
      </c>
      <c r="K20" s="131"/>
    </row>
    <row r="21" spans="1:11" s="44" customFormat="1" ht="22.5" customHeight="1" x14ac:dyDescent="0.25">
      <c r="A21" s="94"/>
      <c r="B21" s="45" t="s">
        <v>39</v>
      </c>
      <c r="C21" s="46">
        <v>20</v>
      </c>
      <c r="D21" s="47">
        <v>2</v>
      </c>
      <c r="E21" s="47">
        <v>1</v>
      </c>
      <c r="F21" s="48">
        <f>10%*C21</f>
        <v>2</v>
      </c>
      <c r="G21" s="49">
        <f>E21/D21*C21</f>
        <v>10</v>
      </c>
      <c r="H21" s="49">
        <f>IF(G21&lt;F21,F21,G21)</f>
        <v>10</v>
      </c>
      <c r="I21" s="50">
        <f>(G21/C21)*(1/E21)</f>
        <v>0.5</v>
      </c>
      <c r="J21" s="50">
        <f>H21/E21</f>
        <v>10</v>
      </c>
      <c r="K21" s="131"/>
    </row>
    <row r="22" spans="1:11" s="44" customFormat="1" ht="22.5" customHeight="1" x14ac:dyDescent="0.25">
      <c r="A22" s="94"/>
      <c r="B22" s="45" t="s">
        <v>41</v>
      </c>
      <c r="C22" s="46">
        <v>5</v>
      </c>
      <c r="D22" s="47">
        <v>3</v>
      </c>
      <c r="E22" s="47">
        <v>3</v>
      </c>
      <c r="F22" s="48">
        <f>10%*C22</f>
        <v>0.5</v>
      </c>
      <c r="G22" s="49">
        <f>E22/D22*C22</f>
        <v>5</v>
      </c>
      <c r="H22" s="49">
        <f>IF(G22&lt;F22,F22,G22)</f>
        <v>5</v>
      </c>
      <c r="I22" s="50">
        <f>G22/C22*1/E22</f>
        <v>0.33333333333333331</v>
      </c>
      <c r="J22" s="50">
        <f>H22/E22</f>
        <v>1.6666666666666667</v>
      </c>
      <c r="K22" s="131"/>
    </row>
    <row r="23" spans="1:11" s="44" customFormat="1" ht="22.5" customHeight="1" x14ac:dyDescent="0.25">
      <c r="A23" s="94"/>
      <c r="B23" s="45" t="s">
        <v>43</v>
      </c>
      <c r="C23" s="46">
        <v>5</v>
      </c>
      <c r="D23" s="47">
        <v>11</v>
      </c>
      <c r="E23" s="47">
        <v>2</v>
      </c>
      <c r="F23" s="48">
        <f>10%*C23</f>
        <v>0.5</v>
      </c>
      <c r="G23" s="49">
        <f>E23/D23*C23</f>
        <v>0.90909090909090917</v>
      </c>
      <c r="H23" s="49">
        <f>IF(G23&lt;F23,F23,G23)</f>
        <v>0.90909090909090917</v>
      </c>
      <c r="I23" s="50">
        <f>G23/C23*1/E23</f>
        <v>9.0909090909090912E-2</v>
      </c>
      <c r="J23" s="50">
        <f>H23/E23</f>
        <v>0.45454545454545459</v>
      </c>
      <c r="K23" s="131"/>
    </row>
    <row r="24" spans="1:11" s="44" customFormat="1" ht="45" customHeight="1" x14ac:dyDescent="0.25">
      <c r="A24" s="94"/>
      <c r="B24" s="86"/>
      <c r="C24" s="76"/>
      <c r="D24" s="103" t="s">
        <v>72</v>
      </c>
      <c r="E24" s="103"/>
      <c r="F24" s="76"/>
      <c r="G24" s="76"/>
      <c r="H24" s="76"/>
      <c r="I24" s="76"/>
      <c r="J24" s="77"/>
      <c r="K24" s="131"/>
    </row>
    <row r="25" spans="1:11" ht="59.25" customHeight="1" x14ac:dyDescent="0.25">
      <c r="A25" s="94"/>
      <c r="B25" s="127" t="s">
        <v>46</v>
      </c>
      <c r="C25" s="128"/>
      <c r="D25" s="128"/>
      <c r="E25" s="128"/>
      <c r="F25" s="128"/>
      <c r="G25" s="128"/>
      <c r="H25" s="128"/>
      <c r="I25" s="128"/>
      <c r="J25" s="129"/>
      <c r="K25" s="131"/>
    </row>
    <row r="26" spans="1:11" ht="76.5" x14ac:dyDescent="0.25">
      <c r="A26" s="51" t="s">
        <v>37</v>
      </c>
      <c r="B26" s="7" t="s">
        <v>9</v>
      </c>
      <c r="C26" s="34" t="s">
        <v>83</v>
      </c>
      <c r="D26" s="7" t="s">
        <v>66</v>
      </c>
      <c r="E26" s="7" t="s">
        <v>67</v>
      </c>
      <c r="F26" s="7" t="s">
        <v>54</v>
      </c>
      <c r="G26" s="7" t="s">
        <v>55</v>
      </c>
      <c r="H26" s="7" t="s">
        <v>12</v>
      </c>
      <c r="I26" s="8" t="s">
        <v>13</v>
      </c>
      <c r="J26" s="8" t="s">
        <v>14</v>
      </c>
      <c r="K26" s="131"/>
    </row>
    <row r="27" spans="1:11" x14ac:dyDescent="0.25">
      <c r="A27" s="52" t="s">
        <v>38</v>
      </c>
      <c r="B27" s="36">
        <v>300</v>
      </c>
      <c r="C27" s="53">
        <f t="shared" ref="C27:C32" si="4">B27*0.5</f>
        <v>150</v>
      </c>
      <c r="D27" s="37">
        <v>1</v>
      </c>
      <c r="E27" s="37">
        <v>1</v>
      </c>
      <c r="F27" s="38" t="s">
        <v>16</v>
      </c>
      <c r="G27" s="39">
        <f t="shared" ref="G27:G32" si="5">C27</f>
        <v>150</v>
      </c>
      <c r="H27" s="39">
        <f t="shared" ref="H27:H32" si="6">G27</f>
        <v>150</v>
      </c>
      <c r="I27" s="54">
        <f t="shared" ref="I27:I32" si="7">G27/C27*1/E27</f>
        <v>1</v>
      </c>
      <c r="J27" s="54">
        <f t="shared" ref="J27:J32" si="8">G27/E27</f>
        <v>150</v>
      </c>
      <c r="K27" s="131"/>
    </row>
    <row r="28" spans="1:11" x14ac:dyDescent="0.25">
      <c r="A28" s="35" t="s">
        <v>39</v>
      </c>
      <c r="B28" s="41">
        <v>200</v>
      </c>
      <c r="C28" s="55">
        <f t="shared" si="4"/>
        <v>100</v>
      </c>
      <c r="D28" s="37">
        <v>1</v>
      </c>
      <c r="E28" s="37">
        <v>1</v>
      </c>
      <c r="F28" s="38" t="s">
        <v>16</v>
      </c>
      <c r="G28" s="39">
        <f t="shared" si="5"/>
        <v>100</v>
      </c>
      <c r="H28" s="39">
        <f t="shared" si="6"/>
        <v>100</v>
      </c>
      <c r="I28" s="56">
        <f t="shared" si="7"/>
        <v>1</v>
      </c>
      <c r="J28" s="56">
        <f t="shared" si="8"/>
        <v>100</v>
      </c>
      <c r="K28" s="131"/>
    </row>
    <row r="29" spans="1:11" x14ac:dyDescent="0.25">
      <c r="A29" s="35" t="s">
        <v>40</v>
      </c>
      <c r="B29" s="36">
        <v>150</v>
      </c>
      <c r="C29" s="53">
        <f t="shared" si="4"/>
        <v>75</v>
      </c>
      <c r="D29" s="37">
        <v>3</v>
      </c>
      <c r="E29" s="37">
        <v>2</v>
      </c>
      <c r="F29" s="38" t="s">
        <v>16</v>
      </c>
      <c r="G29" s="39">
        <f t="shared" si="5"/>
        <v>75</v>
      </c>
      <c r="H29" s="39">
        <f t="shared" si="6"/>
        <v>75</v>
      </c>
      <c r="I29" s="54">
        <f t="shared" si="7"/>
        <v>0.5</v>
      </c>
      <c r="J29" s="54">
        <f t="shared" si="8"/>
        <v>37.5</v>
      </c>
      <c r="K29" s="131"/>
    </row>
    <row r="30" spans="1:11" x14ac:dyDescent="0.25">
      <c r="A30" s="35" t="s">
        <v>41</v>
      </c>
      <c r="B30" s="41">
        <v>100</v>
      </c>
      <c r="C30" s="55">
        <f t="shared" si="4"/>
        <v>50</v>
      </c>
      <c r="D30" s="37">
        <v>3</v>
      </c>
      <c r="E30" s="37">
        <v>2</v>
      </c>
      <c r="F30" s="38" t="s">
        <v>16</v>
      </c>
      <c r="G30" s="39">
        <f t="shared" si="5"/>
        <v>50</v>
      </c>
      <c r="H30" s="39">
        <f t="shared" si="6"/>
        <v>50</v>
      </c>
      <c r="I30" s="56">
        <f t="shared" si="7"/>
        <v>0.5</v>
      </c>
      <c r="J30" s="56">
        <f t="shared" si="8"/>
        <v>25</v>
      </c>
      <c r="K30" s="131"/>
    </row>
    <row r="31" spans="1:11" x14ac:dyDescent="0.25">
      <c r="A31" s="35" t="s">
        <v>42</v>
      </c>
      <c r="B31" s="36">
        <v>75</v>
      </c>
      <c r="C31" s="53">
        <f t="shared" si="4"/>
        <v>37.5</v>
      </c>
      <c r="D31" s="37">
        <v>3</v>
      </c>
      <c r="E31" s="37">
        <v>1</v>
      </c>
      <c r="F31" s="38" t="s">
        <v>16</v>
      </c>
      <c r="G31" s="39">
        <f t="shared" si="5"/>
        <v>37.5</v>
      </c>
      <c r="H31" s="39">
        <f t="shared" si="6"/>
        <v>37.5</v>
      </c>
      <c r="I31" s="54">
        <f t="shared" si="7"/>
        <v>1</v>
      </c>
      <c r="J31" s="54">
        <f t="shared" si="8"/>
        <v>37.5</v>
      </c>
      <c r="K31" s="131"/>
    </row>
    <row r="32" spans="1:11" x14ac:dyDescent="0.25">
      <c r="A32" s="35" t="s">
        <v>43</v>
      </c>
      <c r="B32" s="41">
        <v>50</v>
      </c>
      <c r="C32" s="55">
        <f t="shared" si="4"/>
        <v>25</v>
      </c>
      <c r="D32" s="37">
        <v>3</v>
      </c>
      <c r="E32" s="37">
        <v>1</v>
      </c>
      <c r="F32" s="38" t="s">
        <v>16</v>
      </c>
      <c r="G32" s="39">
        <f t="shared" si="5"/>
        <v>25</v>
      </c>
      <c r="H32" s="39">
        <f t="shared" si="6"/>
        <v>25</v>
      </c>
      <c r="I32" s="56">
        <f t="shared" si="7"/>
        <v>1</v>
      </c>
      <c r="J32" s="56">
        <f t="shared" si="8"/>
        <v>25</v>
      </c>
      <c r="K32" s="131"/>
    </row>
    <row r="33" spans="1:14" ht="38.25" customHeight="1" x14ac:dyDescent="0.25">
      <c r="A33" s="2"/>
      <c r="B33" s="87"/>
      <c r="C33" s="16"/>
      <c r="D33" s="97" t="s">
        <v>74</v>
      </c>
      <c r="E33" s="99"/>
      <c r="F33" s="16"/>
      <c r="G33" s="16"/>
      <c r="H33" s="16"/>
      <c r="I33" s="16"/>
      <c r="J33" s="79"/>
      <c r="K33" s="131"/>
    </row>
    <row r="34" spans="1:14" ht="63" customHeight="1" x14ac:dyDescent="0.25">
      <c r="B34" s="127" t="s">
        <v>47</v>
      </c>
      <c r="C34" s="128"/>
      <c r="D34" s="128"/>
      <c r="E34" s="128"/>
      <c r="F34" s="128"/>
      <c r="G34" s="128"/>
      <c r="H34" s="128"/>
      <c r="I34" s="128"/>
      <c r="J34" s="129"/>
      <c r="K34" s="131"/>
    </row>
    <row r="35" spans="1:14" ht="76.5" x14ac:dyDescent="0.25">
      <c r="A35" s="43" t="s">
        <v>37</v>
      </c>
      <c r="B35" s="7" t="s">
        <v>9</v>
      </c>
      <c r="C35" s="34" t="s">
        <v>83</v>
      </c>
      <c r="D35" s="7" t="s">
        <v>66</v>
      </c>
      <c r="E35" s="7" t="s">
        <v>67</v>
      </c>
      <c r="F35" s="7" t="s">
        <v>54</v>
      </c>
      <c r="G35" s="7" t="s">
        <v>55</v>
      </c>
      <c r="H35" s="7" t="s">
        <v>12</v>
      </c>
      <c r="I35" s="8" t="s">
        <v>13</v>
      </c>
      <c r="J35" s="8" t="s">
        <v>14</v>
      </c>
      <c r="K35" s="131"/>
    </row>
    <row r="36" spans="1:14" x14ac:dyDescent="0.25">
      <c r="A36" s="35" t="s">
        <v>38</v>
      </c>
      <c r="B36" s="36">
        <v>100</v>
      </c>
      <c r="C36" s="53">
        <f>B36*0.5</f>
        <v>50</v>
      </c>
      <c r="D36" s="37">
        <v>4</v>
      </c>
      <c r="E36" s="37">
        <v>3</v>
      </c>
      <c r="F36" s="38">
        <f>10%*C36</f>
        <v>5</v>
      </c>
      <c r="G36" s="39">
        <f>SQRT(E36/D36)*C36</f>
        <v>43.301270189221931</v>
      </c>
      <c r="H36" s="39">
        <f>IF(G36&lt;F36,F36,G36)</f>
        <v>43.301270189221931</v>
      </c>
      <c r="I36" s="54">
        <f>G36/C36*1/E36</f>
        <v>0.28867513459481287</v>
      </c>
      <c r="J36" s="54">
        <f>H36/E36</f>
        <v>14.433756729740644</v>
      </c>
      <c r="K36" s="131"/>
    </row>
    <row r="37" spans="1:14" x14ac:dyDescent="0.25">
      <c r="A37" s="35" t="s">
        <v>39</v>
      </c>
      <c r="B37" s="41">
        <v>80</v>
      </c>
      <c r="C37" s="55">
        <f>B37*0.5</f>
        <v>40</v>
      </c>
      <c r="D37" s="37">
        <v>2</v>
      </c>
      <c r="E37" s="37">
        <v>1</v>
      </c>
      <c r="F37" s="38">
        <f>10%*C37</f>
        <v>4</v>
      </c>
      <c r="G37" s="39">
        <f>SQRT(E37/D37)*C37</f>
        <v>28.284271247461902</v>
      </c>
      <c r="H37" s="39">
        <f>IF(G37&lt;F37,F37,G37)</f>
        <v>28.284271247461902</v>
      </c>
      <c r="I37" s="56">
        <f>G37/C37*1/E37</f>
        <v>0.70710678118654757</v>
      </c>
      <c r="J37" s="56">
        <f>H37/E37</f>
        <v>28.284271247461902</v>
      </c>
      <c r="K37" s="131"/>
    </row>
    <row r="38" spans="1:14" x14ac:dyDescent="0.25">
      <c r="A38" s="35" t="s">
        <v>41</v>
      </c>
      <c r="B38" s="41">
        <v>20</v>
      </c>
      <c r="C38" s="55">
        <f>B38*0.5</f>
        <v>10</v>
      </c>
      <c r="D38" s="37">
        <v>2</v>
      </c>
      <c r="E38" s="37">
        <v>1</v>
      </c>
      <c r="F38" s="38">
        <f>10%*C38</f>
        <v>1</v>
      </c>
      <c r="G38" s="39">
        <f>SQRT(E38/D38)*C38</f>
        <v>7.0710678118654755</v>
      </c>
      <c r="H38" s="39">
        <f>IF(G38&lt;F38,F38,G38)</f>
        <v>7.0710678118654755</v>
      </c>
      <c r="I38" s="56">
        <f>G38/C38*1/E38</f>
        <v>0.70710678118654757</v>
      </c>
      <c r="J38" s="56">
        <f>H38/E38</f>
        <v>7.0710678118654755</v>
      </c>
      <c r="K38" s="131"/>
    </row>
    <row r="39" spans="1:14" x14ac:dyDescent="0.25">
      <c r="A39" s="35" t="s">
        <v>43</v>
      </c>
      <c r="B39" s="41">
        <v>20</v>
      </c>
      <c r="C39" s="55">
        <f>B39*0.5</f>
        <v>10</v>
      </c>
      <c r="D39" s="37">
        <v>5</v>
      </c>
      <c r="E39" s="37">
        <v>1</v>
      </c>
      <c r="F39" s="57">
        <f>10%*C39</f>
        <v>1</v>
      </c>
      <c r="G39" s="58">
        <f>SQRT(E39/D39)*C39</f>
        <v>4.4721359549995796</v>
      </c>
      <c r="H39" s="58">
        <f>IF(G39&lt;F39,F39,G39)</f>
        <v>4.4721359549995796</v>
      </c>
      <c r="I39" s="56">
        <f>G39/C39*1/E39</f>
        <v>0.44721359549995798</v>
      </c>
      <c r="J39" s="56">
        <f>H39/E39</f>
        <v>4.4721359549995796</v>
      </c>
      <c r="K39" s="131"/>
    </row>
    <row r="40" spans="1:14" ht="39.75" customHeight="1" x14ac:dyDescent="0.25">
      <c r="A40" s="88"/>
      <c r="B40" s="16"/>
      <c r="C40" s="16"/>
      <c r="D40" s="97" t="s">
        <v>74</v>
      </c>
      <c r="E40" s="99"/>
      <c r="F40" s="16"/>
      <c r="G40" s="16"/>
      <c r="H40" s="16"/>
      <c r="I40" s="16"/>
      <c r="J40" s="79"/>
      <c r="K40" s="131"/>
    </row>
    <row r="41" spans="1:14" ht="59.25" customHeight="1" x14ac:dyDescent="0.25">
      <c r="B41" s="127" t="s">
        <v>48</v>
      </c>
      <c r="C41" s="110"/>
      <c r="D41" s="110"/>
      <c r="E41" s="110"/>
      <c r="F41" s="110"/>
      <c r="G41" s="110"/>
      <c r="H41" s="110"/>
      <c r="I41" s="110"/>
      <c r="J41" s="111"/>
      <c r="K41" s="131"/>
    </row>
    <row r="42" spans="1:14" ht="76.5" x14ac:dyDescent="0.25">
      <c r="A42" s="17" t="s">
        <v>37</v>
      </c>
      <c r="B42" s="7" t="s">
        <v>9</v>
      </c>
      <c r="C42" s="34" t="s">
        <v>83</v>
      </c>
      <c r="D42" s="7" t="s">
        <v>66</v>
      </c>
      <c r="E42" s="7" t="s">
        <v>67</v>
      </c>
      <c r="F42" s="7" t="s">
        <v>54</v>
      </c>
      <c r="G42" s="7" t="s">
        <v>55</v>
      </c>
      <c r="H42" s="7" t="s">
        <v>12</v>
      </c>
      <c r="I42" s="26" t="s">
        <v>26</v>
      </c>
      <c r="J42" s="26" t="s">
        <v>19</v>
      </c>
      <c r="K42" s="131"/>
    </row>
    <row r="43" spans="1:14" x14ac:dyDescent="0.25">
      <c r="A43" s="45" t="s">
        <v>39</v>
      </c>
      <c r="B43" s="41">
        <v>20</v>
      </c>
      <c r="C43" s="55">
        <f>B43*0.5</f>
        <v>10</v>
      </c>
      <c r="D43" s="47">
        <v>2</v>
      </c>
      <c r="E43" s="47">
        <v>1</v>
      </c>
      <c r="F43" s="48">
        <f>10%*C43</f>
        <v>1</v>
      </c>
      <c r="G43" s="49">
        <f>E43/D43*C43</f>
        <v>5</v>
      </c>
      <c r="H43" s="49">
        <f>IF(G43&lt;F43,F43,G43)</f>
        <v>5</v>
      </c>
      <c r="I43" s="60">
        <f>(G43/C43)*(1/E43)</f>
        <v>0.5</v>
      </c>
      <c r="J43" s="60">
        <f>H43/E43</f>
        <v>5</v>
      </c>
      <c r="K43" s="131"/>
    </row>
    <row r="44" spans="1:14" x14ac:dyDescent="0.25">
      <c r="A44" s="45" t="s">
        <v>41</v>
      </c>
      <c r="B44" s="41">
        <v>5</v>
      </c>
      <c r="C44" s="55">
        <f>B44*0.5</f>
        <v>2.5</v>
      </c>
      <c r="D44" s="47">
        <v>3</v>
      </c>
      <c r="E44" s="47">
        <v>3</v>
      </c>
      <c r="F44" s="48">
        <f>10%*C44</f>
        <v>0.25</v>
      </c>
      <c r="G44" s="49">
        <f>E44/D44*C44</f>
        <v>2.5</v>
      </c>
      <c r="H44" s="49">
        <f>IF(G44&lt;F44,F44,G44)</f>
        <v>2.5</v>
      </c>
      <c r="I44" s="60">
        <f>G44/C44*1/E44</f>
        <v>0.33333333333333331</v>
      </c>
      <c r="J44" s="60">
        <f>H44/E44</f>
        <v>0.83333333333333337</v>
      </c>
      <c r="K44" s="131"/>
    </row>
    <row r="45" spans="1:14" x14ac:dyDescent="0.25">
      <c r="A45" s="45" t="s">
        <v>43</v>
      </c>
      <c r="B45" s="41">
        <v>5</v>
      </c>
      <c r="C45" s="55">
        <f>B45*0.5</f>
        <v>2.5</v>
      </c>
      <c r="D45" s="47">
        <v>11</v>
      </c>
      <c r="E45" s="47">
        <v>2</v>
      </c>
      <c r="F45" s="48">
        <f>10%*C45</f>
        <v>0.25</v>
      </c>
      <c r="G45" s="49">
        <f>E45/D45*C45</f>
        <v>0.45454545454545459</v>
      </c>
      <c r="H45" s="49">
        <f>IF(G45&lt;F45,F45,G45)</f>
        <v>0.45454545454545459</v>
      </c>
      <c r="I45" s="60">
        <f>G45/C45*1/E45</f>
        <v>9.0909090909090912E-2</v>
      </c>
      <c r="J45" s="60">
        <f>H45/E45</f>
        <v>0.22727272727272729</v>
      </c>
      <c r="K45" s="131"/>
    </row>
    <row r="46" spans="1:14" ht="36.75" customHeight="1" x14ac:dyDescent="0.25">
      <c r="A46" s="2"/>
      <c r="D46" s="97" t="s">
        <v>75</v>
      </c>
      <c r="E46" s="99"/>
      <c r="F46" s="16"/>
      <c r="G46" s="16"/>
      <c r="H46" s="16"/>
      <c r="I46" s="16"/>
      <c r="J46" s="16"/>
      <c r="L46" s="16"/>
      <c r="M46" s="16"/>
      <c r="N46" s="32"/>
    </row>
    <row r="51" spans="2:1026" s="67" customFormat="1" ht="14.25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  <c r="JV51" s="66"/>
      <c r="JW51" s="66"/>
      <c r="JX51" s="66"/>
      <c r="JY51" s="66"/>
      <c r="JZ51" s="66"/>
      <c r="KA51" s="66"/>
      <c r="KB51" s="66"/>
      <c r="KC51" s="66"/>
      <c r="KD51" s="66"/>
      <c r="KE51" s="66"/>
      <c r="KF51" s="66"/>
      <c r="KG51" s="66"/>
      <c r="KH51" s="66"/>
      <c r="KI51" s="66"/>
      <c r="KJ51" s="66"/>
      <c r="KK51" s="66"/>
      <c r="KL51" s="66"/>
      <c r="KM51" s="66"/>
      <c r="KN51" s="66"/>
      <c r="KO51" s="66"/>
      <c r="KP51" s="66"/>
      <c r="KQ51" s="66"/>
      <c r="KR51" s="66"/>
      <c r="KS51" s="66"/>
      <c r="KT51" s="66"/>
      <c r="KU51" s="66"/>
      <c r="KV51" s="66"/>
      <c r="KW51" s="66"/>
      <c r="KX51" s="66"/>
      <c r="KY51" s="66"/>
      <c r="KZ51" s="66"/>
      <c r="LA51" s="66"/>
      <c r="LB51" s="66"/>
      <c r="LC51" s="66"/>
      <c r="LD51" s="66"/>
      <c r="LE51" s="66"/>
      <c r="LF51" s="66"/>
      <c r="LG51" s="66"/>
      <c r="LH51" s="66"/>
      <c r="LI51" s="66"/>
      <c r="LJ51" s="66"/>
      <c r="LK51" s="66"/>
      <c r="LL51" s="66"/>
      <c r="LM51" s="66"/>
      <c r="LN51" s="66"/>
      <c r="LO51" s="66"/>
      <c r="LP51" s="66"/>
      <c r="LQ51" s="66"/>
      <c r="LR51" s="66"/>
      <c r="LS51" s="66"/>
      <c r="LT51" s="66"/>
      <c r="LU51" s="66"/>
      <c r="LV51" s="66"/>
      <c r="LW51" s="66"/>
      <c r="LX51" s="66"/>
      <c r="LY51" s="66"/>
      <c r="LZ51" s="66"/>
      <c r="MA51" s="66"/>
      <c r="MB51" s="66"/>
      <c r="MC51" s="66"/>
      <c r="MD51" s="66"/>
      <c r="ME51" s="66"/>
      <c r="MF51" s="66"/>
      <c r="MG51" s="66"/>
      <c r="MH51" s="66"/>
      <c r="MI51" s="66"/>
      <c r="MJ51" s="66"/>
      <c r="MK51" s="66"/>
      <c r="ML51" s="66"/>
      <c r="MM51" s="66"/>
      <c r="MN51" s="66"/>
      <c r="MO51" s="66"/>
      <c r="MP51" s="66"/>
      <c r="MQ51" s="66"/>
      <c r="MR51" s="66"/>
      <c r="MS51" s="66"/>
      <c r="MT51" s="66"/>
      <c r="MU51" s="66"/>
      <c r="MV51" s="66"/>
      <c r="MW51" s="66"/>
      <c r="MX51" s="66"/>
      <c r="MY51" s="66"/>
      <c r="MZ51" s="66"/>
      <c r="NA51" s="66"/>
      <c r="NB51" s="66"/>
      <c r="NC51" s="66"/>
      <c r="ND51" s="66"/>
      <c r="NE51" s="66"/>
      <c r="NF51" s="66"/>
      <c r="NG51" s="66"/>
      <c r="NH51" s="66"/>
      <c r="NI51" s="66"/>
      <c r="NJ51" s="66"/>
      <c r="NK51" s="66"/>
      <c r="NL51" s="66"/>
      <c r="NM51" s="66"/>
      <c r="NN51" s="66"/>
      <c r="NO51" s="66"/>
      <c r="NP51" s="66"/>
      <c r="NQ51" s="66"/>
      <c r="NR51" s="66"/>
      <c r="NS51" s="66"/>
      <c r="NT51" s="66"/>
      <c r="NU51" s="66"/>
      <c r="NV51" s="66"/>
      <c r="NW51" s="66"/>
      <c r="NX51" s="66"/>
      <c r="NY51" s="66"/>
      <c r="NZ51" s="66"/>
      <c r="OA51" s="66"/>
      <c r="OB51" s="66"/>
      <c r="OC51" s="66"/>
      <c r="OD51" s="66"/>
      <c r="OE51" s="66"/>
      <c r="OF51" s="66"/>
      <c r="OG51" s="66"/>
      <c r="OH51" s="66"/>
      <c r="OI51" s="66"/>
      <c r="OJ51" s="66"/>
      <c r="OK51" s="66"/>
      <c r="OL51" s="66"/>
      <c r="OM51" s="66"/>
      <c r="ON51" s="66"/>
      <c r="OO51" s="66"/>
      <c r="OP51" s="66"/>
      <c r="OQ51" s="66"/>
      <c r="OR51" s="66"/>
      <c r="OS51" s="66"/>
      <c r="OT51" s="66"/>
      <c r="OU51" s="66"/>
      <c r="OV51" s="66"/>
      <c r="OW51" s="66"/>
      <c r="OX51" s="66"/>
      <c r="OY51" s="66"/>
      <c r="OZ51" s="66"/>
      <c r="PA51" s="66"/>
      <c r="PB51" s="66"/>
      <c r="PC51" s="66"/>
      <c r="PD51" s="66"/>
      <c r="PE51" s="66"/>
      <c r="PF51" s="66"/>
      <c r="PG51" s="66"/>
      <c r="PH51" s="66"/>
      <c r="PI51" s="66"/>
      <c r="PJ51" s="66"/>
      <c r="PK51" s="66"/>
      <c r="PL51" s="66"/>
      <c r="PM51" s="66"/>
      <c r="PN51" s="66"/>
      <c r="PO51" s="66"/>
      <c r="PP51" s="66"/>
      <c r="PQ51" s="66"/>
      <c r="PR51" s="66"/>
      <c r="PS51" s="66"/>
      <c r="PT51" s="66"/>
      <c r="PU51" s="66"/>
      <c r="PV51" s="66"/>
      <c r="PW51" s="66"/>
      <c r="PX51" s="66"/>
      <c r="PY51" s="66"/>
      <c r="PZ51" s="66"/>
      <c r="QA51" s="66"/>
      <c r="QB51" s="66"/>
      <c r="QC51" s="66"/>
      <c r="QD51" s="66"/>
      <c r="QE51" s="66"/>
      <c r="QF51" s="66"/>
      <c r="QG51" s="66"/>
      <c r="QH51" s="66"/>
      <c r="QI51" s="66"/>
      <c r="QJ51" s="66"/>
      <c r="QK51" s="66"/>
      <c r="QL51" s="66"/>
      <c r="QM51" s="66"/>
      <c r="QN51" s="66"/>
      <c r="QO51" s="66"/>
      <c r="QP51" s="66"/>
      <c r="QQ51" s="66"/>
      <c r="QR51" s="66"/>
      <c r="QS51" s="66"/>
      <c r="QT51" s="66"/>
      <c r="QU51" s="66"/>
      <c r="QV51" s="66"/>
      <c r="QW51" s="66"/>
      <c r="QX51" s="66"/>
      <c r="QY51" s="66"/>
      <c r="QZ51" s="66"/>
      <c r="RA51" s="66"/>
      <c r="RB51" s="66"/>
      <c r="RC51" s="66"/>
      <c r="RD51" s="66"/>
      <c r="RE51" s="66"/>
      <c r="RF51" s="66"/>
      <c r="RG51" s="66"/>
      <c r="RH51" s="66"/>
      <c r="RI51" s="66"/>
      <c r="RJ51" s="66"/>
      <c r="RK51" s="66"/>
      <c r="RL51" s="66"/>
      <c r="RM51" s="66"/>
      <c r="RN51" s="66"/>
      <c r="RO51" s="66"/>
      <c r="RP51" s="66"/>
      <c r="RQ51" s="66"/>
      <c r="RR51" s="66"/>
      <c r="RS51" s="66"/>
      <c r="RT51" s="66"/>
      <c r="RU51" s="66"/>
      <c r="RV51" s="66"/>
      <c r="RW51" s="66"/>
      <c r="RX51" s="66"/>
      <c r="RY51" s="66"/>
      <c r="RZ51" s="66"/>
      <c r="SA51" s="66"/>
      <c r="SB51" s="66"/>
      <c r="SC51" s="66"/>
      <c r="SD51" s="66"/>
      <c r="SE51" s="66"/>
      <c r="SF51" s="66"/>
      <c r="SG51" s="66"/>
      <c r="SH51" s="66"/>
      <c r="SI51" s="66"/>
      <c r="SJ51" s="66"/>
      <c r="SK51" s="66"/>
      <c r="SL51" s="66"/>
      <c r="SM51" s="66"/>
      <c r="SN51" s="66"/>
      <c r="SO51" s="66"/>
      <c r="SP51" s="66"/>
      <c r="SQ51" s="66"/>
      <c r="SR51" s="66"/>
      <c r="SS51" s="66"/>
      <c r="ST51" s="66"/>
      <c r="SU51" s="66"/>
      <c r="SV51" s="66"/>
      <c r="SW51" s="66"/>
      <c r="SX51" s="66"/>
      <c r="SY51" s="66"/>
      <c r="SZ51" s="66"/>
      <c r="TA51" s="66"/>
      <c r="TB51" s="66"/>
      <c r="TC51" s="66"/>
      <c r="TD51" s="66"/>
      <c r="TE51" s="66"/>
      <c r="TF51" s="66"/>
      <c r="TG51" s="66"/>
      <c r="TH51" s="66"/>
      <c r="TI51" s="66"/>
      <c r="TJ51" s="66"/>
      <c r="TK51" s="66"/>
      <c r="TL51" s="66"/>
      <c r="TM51" s="66"/>
      <c r="TN51" s="66"/>
      <c r="TO51" s="66"/>
      <c r="TP51" s="66"/>
      <c r="TQ51" s="66"/>
      <c r="TR51" s="66"/>
      <c r="TS51" s="66"/>
      <c r="TT51" s="66"/>
      <c r="TU51" s="66"/>
      <c r="TV51" s="66"/>
      <c r="TW51" s="66"/>
      <c r="TX51" s="66"/>
      <c r="TY51" s="66"/>
      <c r="TZ51" s="66"/>
      <c r="UA51" s="66"/>
      <c r="UB51" s="66"/>
      <c r="UC51" s="66"/>
      <c r="UD51" s="66"/>
      <c r="UE51" s="66"/>
      <c r="UF51" s="66"/>
      <c r="UG51" s="66"/>
      <c r="UH51" s="66"/>
      <c r="UI51" s="66"/>
      <c r="UJ51" s="66"/>
      <c r="UK51" s="66"/>
      <c r="UL51" s="66"/>
      <c r="UM51" s="66"/>
      <c r="UN51" s="66"/>
      <c r="UO51" s="66"/>
      <c r="UP51" s="66"/>
      <c r="UQ51" s="66"/>
      <c r="UR51" s="66"/>
      <c r="US51" s="66"/>
      <c r="UT51" s="66"/>
      <c r="UU51" s="66"/>
      <c r="UV51" s="66"/>
      <c r="UW51" s="66"/>
      <c r="UX51" s="66"/>
      <c r="UY51" s="66"/>
      <c r="UZ51" s="66"/>
      <c r="VA51" s="66"/>
      <c r="VB51" s="66"/>
      <c r="VC51" s="66"/>
      <c r="VD51" s="66"/>
      <c r="VE51" s="66"/>
      <c r="VF51" s="66"/>
      <c r="VG51" s="66"/>
      <c r="VH51" s="66"/>
      <c r="VI51" s="66"/>
      <c r="VJ51" s="66"/>
      <c r="VK51" s="66"/>
      <c r="VL51" s="66"/>
      <c r="VM51" s="66"/>
      <c r="VN51" s="66"/>
      <c r="VO51" s="66"/>
      <c r="VP51" s="66"/>
      <c r="VQ51" s="66"/>
      <c r="VR51" s="66"/>
      <c r="VS51" s="66"/>
      <c r="VT51" s="66"/>
      <c r="VU51" s="66"/>
      <c r="VV51" s="66"/>
      <c r="VW51" s="66"/>
      <c r="VX51" s="66"/>
      <c r="VY51" s="66"/>
      <c r="VZ51" s="66"/>
      <c r="WA51" s="66"/>
      <c r="WB51" s="66"/>
      <c r="WC51" s="66"/>
      <c r="WD51" s="66"/>
      <c r="WE51" s="66"/>
      <c r="WF51" s="66"/>
      <c r="WG51" s="66"/>
      <c r="WH51" s="66"/>
      <c r="WI51" s="66"/>
      <c r="WJ51" s="66"/>
      <c r="WK51" s="66"/>
      <c r="WL51" s="66"/>
      <c r="WM51" s="66"/>
      <c r="WN51" s="66"/>
      <c r="WO51" s="66"/>
      <c r="WP51" s="66"/>
      <c r="WQ51" s="66"/>
      <c r="WR51" s="66"/>
      <c r="WS51" s="66"/>
      <c r="WT51" s="66"/>
      <c r="WU51" s="66"/>
      <c r="WV51" s="66"/>
      <c r="WW51" s="66"/>
      <c r="WX51" s="66"/>
      <c r="WY51" s="66"/>
      <c r="WZ51" s="66"/>
      <c r="XA51" s="66"/>
      <c r="XB51" s="66"/>
      <c r="XC51" s="66"/>
      <c r="XD51" s="66"/>
      <c r="XE51" s="66"/>
      <c r="XF51" s="66"/>
      <c r="XG51" s="66"/>
      <c r="XH51" s="66"/>
      <c r="XI51" s="66"/>
      <c r="XJ51" s="66"/>
      <c r="XK51" s="66"/>
      <c r="XL51" s="66"/>
      <c r="XM51" s="66"/>
      <c r="XN51" s="66"/>
      <c r="XO51" s="66"/>
      <c r="XP51" s="66"/>
      <c r="XQ51" s="66"/>
      <c r="XR51" s="66"/>
      <c r="XS51" s="66"/>
      <c r="XT51" s="66"/>
      <c r="XU51" s="66"/>
      <c r="XV51" s="66"/>
      <c r="XW51" s="66"/>
      <c r="XX51" s="66"/>
      <c r="XY51" s="66"/>
      <c r="XZ51" s="66"/>
      <c r="YA51" s="66"/>
      <c r="YB51" s="66"/>
      <c r="YC51" s="66"/>
      <c r="YD51" s="66"/>
      <c r="YE51" s="66"/>
      <c r="YF51" s="66"/>
      <c r="YG51" s="66"/>
      <c r="YH51" s="66"/>
      <c r="YI51" s="66"/>
      <c r="YJ51" s="66"/>
      <c r="YK51" s="66"/>
      <c r="YL51" s="66"/>
      <c r="YM51" s="66"/>
      <c r="YN51" s="66"/>
      <c r="YO51" s="66"/>
      <c r="YP51" s="66"/>
      <c r="YQ51" s="66"/>
      <c r="YR51" s="66"/>
      <c r="YS51" s="66"/>
      <c r="YT51" s="66"/>
      <c r="YU51" s="66"/>
      <c r="YV51" s="66"/>
      <c r="YW51" s="66"/>
      <c r="YX51" s="66"/>
      <c r="YY51" s="66"/>
      <c r="YZ51" s="66"/>
      <c r="ZA51" s="66"/>
      <c r="ZB51" s="66"/>
      <c r="ZC51" s="66"/>
      <c r="ZD51" s="66"/>
      <c r="ZE51" s="66"/>
      <c r="ZF51" s="66"/>
      <c r="ZG51" s="66"/>
      <c r="ZH51" s="66"/>
      <c r="ZI51" s="66"/>
      <c r="ZJ51" s="66"/>
      <c r="ZK51" s="66"/>
      <c r="ZL51" s="66"/>
      <c r="ZM51" s="66"/>
      <c r="ZN51" s="66"/>
      <c r="ZO51" s="66"/>
      <c r="ZP51" s="66"/>
      <c r="ZQ51" s="66"/>
      <c r="ZR51" s="66"/>
      <c r="ZS51" s="66"/>
      <c r="ZT51" s="66"/>
      <c r="ZU51" s="66"/>
      <c r="ZV51" s="66"/>
      <c r="ZW51" s="66"/>
      <c r="ZX51" s="66"/>
      <c r="ZY51" s="66"/>
      <c r="ZZ51" s="66"/>
      <c r="AAA51" s="66"/>
      <c r="AAB51" s="66"/>
      <c r="AAC51" s="66"/>
      <c r="AAD51" s="66"/>
      <c r="AAE51" s="66"/>
      <c r="AAF51" s="66"/>
      <c r="AAG51" s="66"/>
      <c r="AAH51" s="66"/>
      <c r="AAI51" s="66"/>
      <c r="AAJ51" s="66"/>
      <c r="AAK51" s="66"/>
      <c r="AAL51" s="66"/>
      <c r="AAM51" s="66"/>
      <c r="AAN51" s="66"/>
      <c r="AAO51" s="66"/>
      <c r="AAP51" s="66"/>
      <c r="AAQ51" s="66"/>
      <c r="AAR51" s="66"/>
      <c r="AAS51" s="66"/>
      <c r="AAT51" s="66"/>
      <c r="AAU51" s="66"/>
      <c r="AAV51" s="66"/>
      <c r="AAW51" s="66"/>
      <c r="AAX51" s="66"/>
      <c r="AAY51" s="66"/>
      <c r="AAZ51" s="66"/>
      <c r="ABA51" s="66"/>
      <c r="ABB51" s="66"/>
      <c r="ABC51" s="66"/>
      <c r="ABD51" s="66"/>
      <c r="ABE51" s="66"/>
      <c r="ABF51" s="66"/>
      <c r="ABG51" s="66"/>
      <c r="ABH51" s="66"/>
      <c r="ABI51" s="66"/>
      <c r="ABJ51" s="66"/>
      <c r="ABK51" s="66"/>
      <c r="ABL51" s="66"/>
      <c r="ABM51" s="66"/>
      <c r="ABN51" s="66"/>
      <c r="ABO51" s="66"/>
      <c r="ABP51" s="66"/>
      <c r="ABQ51" s="66"/>
      <c r="ABR51" s="66"/>
      <c r="ABS51" s="66"/>
      <c r="ABT51" s="66"/>
      <c r="ABU51" s="66"/>
      <c r="ABV51" s="66"/>
      <c r="ABW51" s="66"/>
      <c r="ABX51" s="66"/>
      <c r="ABY51" s="66"/>
      <c r="ABZ51" s="66"/>
      <c r="ACA51" s="66"/>
      <c r="ACB51" s="66"/>
      <c r="ACC51" s="66"/>
      <c r="ACD51" s="66"/>
      <c r="ACE51" s="66"/>
      <c r="ACF51" s="66"/>
      <c r="ACG51" s="66"/>
      <c r="ACH51" s="66"/>
      <c r="ACI51" s="66"/>
      <c r="ACJ51" s="66"/>
      <c r="ACK51" s="66"/>
      <c r="ACL51" s="66"/>
      <c r="ACM51" s="66"/>
      <c r="ACN51" s="66"/>
      <c r="ACO51" s="66"/>
      <c r="ACP51" s="66"/>
      <c r="ACQ51" s="66"/>
      <c r="ACR51" s="66"/>
      <c r="ACS51" s="66"/>
      <c r="ACT51" s="66"/>
      <c r="ACU51" s="66"/>
      <c r="ACV51" s="66"/>
      <c r="ACW51" s="66"/>
      <c r="ACX51" s="66"/>
      <c r="ACY51" s="66"/>
      <c r="ACZ51" s="66"/>
      <c r="ADA51" s="66"/>
      <c r="ADB51" s="66"/>
      <c r="ADC51" s="66"/>
      <c r="ADD51" s="66"/>
      <c r="ADE51" s="66"/>
      <c r="ADF51" s="66"/>
      <c r="ADG51" s="66"/>
      <c r="ADH51" s="66"/>
      <c r="ADI51" s="66"/>
      <c r="ADJ51" s="66"/>
      <c r="ADK51" s="66"/>
      <c r="ADL51" s="66"/>
      <c r="ADM51" s="66"/>
      <c r="ADN51" s="66"/>
      <c r="ADO51" s="66"/>
      <c r="ADP51" s="66"/>
      <c r="ADQ51" s="66"/>
      <c r="ADR51" s="66"/>
      <c r="ADS51" s="66"/>
      <c r="ADT51" s="66"/>
      <c r="ADU51" s="66"/>
      <c r="ADV51" s="66"/>
      <c r="ADW51" s="66"/>
      <c r="ADX51" s="66"/>
      <c r="ADY51" s="66"/>
      <c r="ADZ51" s="66"/>
      <c r="AEA51" s="66"/>
      <c r="AEB51" s="66"/>
      <c r="AEC51" s="66"/>
      <c r="AED51" s="66"/>
      <c r="AEE51" s="66"/>
      <c r="AEF51" s="66"/>
      <c r="AEG51" s="66"/>
      <c r="AEH51" s="66"/>
      <c r="AEI51" s="66"/>
      <c r="AEJ51" s="66"/>
      <c r="AEK51" s="66"/>
      <c r="AEL51" s="66"/>
      <c r="AEM51" s="66"/>
      <c r="AEN51" s="66"/>
      <c r="AEO51" s="66"/>
      <c r="AEP51" s="66"/>
      <c r="AEQ51" s="66"/>
      <c r="AER51" s="66"/>
      <c r="AES51" s="66"/>
      <c r="AET51" s="66"/>
      <c r="AEU51" s="66"/>
      <c r="AEV51" s="66"/>
      <c r="AEW51" s="66"/>
      <c r="AEX51" s="66"/>
      <c r="AEY51" s="66"/>
      <c r="AEZ51" s="66"/>
      <c r="AFA51" s="66"/>
      <c r="AFB51" s="66"/>
      <c r="AFC51" s="66"/>
      <c r="AFD51" s="66"/>
      <c r="AFE51" s="66"/>
      <c r="AFF51" s="66"/>
      <c r="AFG51" s="66"/>
      <c r="AFH51" s="66"/>
      <c r="AFI51" s="66"/>
      <c r="AFJ51" s="66"/>
      <c r="AFK51" s="66"/>
      <c r="AFL51" s="66"/>
      <c r="AFM51" s="66"/>
      <c r="AFN51" s="66"/>
      <c r="AFO51" s="66"/>
      <c r="AFP51" s="66"/>
      <c r="AFQ51" s="66"/>
      <c r="AFR51" s="66"/>
      <c r="AFS51" s="66"/>
      <c r="AFT51" s="66"/>
      <c r="AFU51" s="66"/>
      <c r="AFV51" s="66"/>
      <c r="AFW51" s="66"/>
      <c r="AFX51" s="66"/>
      <c r="AFY51" s="66"/>
      <c r="AFZ51" s="66"/>
      <c r="AGA51" s="66"/>
      <c r="AGB51" s="66"/>
      <c r="AGC51" s="66"/>
      <c r="AGD51" s="66"/>
      <c r="AGE51" s="66"/>
      <c r="AGF51" s="66"/>
      <c r="AGG51" s="66"/>
      <c r="AGH51" s="66"/>
      <c r="AGI51" s="66"/>
      <c r="AGJ51" s="66"/>
      <c r="AGK51" s="66"/>
      <c r="AGL51" s="66"/>
      <c r="AGM51" s="66"/>
      <c r="AGN51" s="66"/>
      <c r="AGO51" s="66"/>
      <c r="AGP51" s="66"/>
      <c r="AGQ51" s="66"/>
      <c r="AGR51" s="66"/>
      <c r="AGS51" s="66"/>
      <c r="AGT51" s="66"/>
      <c r="AGU51" s="66"/>
      <c r="AGV51" s="66"/>
      <c r="AGW51" s="66"/>
      <c r="AGX51" s="66"/>
      <c r="AGY51" s="66"/>
      <c r="AGZ51" s="66"/>
      <c r="AHA51" s="66"/>
      <c r="AHB51" s="66"/>
      <c r="AHC51" s="66"/>
      <c r="AHD51" s="66"/>
      <c r="AHE51" s="66"/>
      <c r="AHF51" s="66"/>
      <c r="AHG51" s="66"/>
      <c r="AHH51" s="66"/>
      <c r="AHI51" s="66"/>
      <c r="AHJ51" s="66"/>
      <c r="AHK51" s="66"/>
      <c r="AHL51" s="66"/>
      <c r="AHM51" s="66"/>
      <c r="AHN51" s="66"/>
      <c r="AHO51" s="66"/>
      <c r="AHP51" s="66"/>
      <c r="AHQ51" s="66"/>
      <c r="AHR51" s="66"/>
      <c r="AHS51" s="66"/>
      <c r="AHT51" s="66"/>
      <c r="AHU51" s="66"/>
      <c r="AHV51" s="66"/>
      <c r="AHW51" s="66"/>
      <c r="AHX51" s="66"/>
      <c r="AHY51" s="66"/>
      <c r="AHZ51" s="66"/>
      <c r="AIA51" s="66"/>
      <c r="AIB51" s="66"/>
      <c r="AIC51" s="66"/>
      <c r="AID51" s="66"/>
      <c r="AIE51" s="66"/>
      <c r="AIF51" s="66"/>
      <c r="AIG51" s="66"/>
      <c r="AIH51" s="66"/>
      <c r="AII51" s="66"/>
      <c r="AIJ51" s="66"/>
      <c r="AIK51" s="66"/>
      <c r="AIL51" s="66"/>
      <c r="AIM51" s="66"/>
      <c r="AIN51" s="66"/>
      <c r="AIO51" s="66"/>
      <c r="AIP51" s="66"/>
      <c r="AIQ51" s="66"/>
      <c r="AIR51" s="66"/>
      <c r="AIS51" s="66"/>
      <c r="AIT51" s="66"/>
      <c r="AIU51" s="66"/>
      <c r="AIV51" s="66"/>
      <c r="AIW51" s="66"/>
      <c r="AIX51" s="66"/>
      <c r="AIY51" s="66"/>
      <c r="AIZ51" s="66"/>
      <c r="AJA51" s="66"/>
      <c r="AJB51" s="66"/>
      <c r="AJC51" s="66"/>
      <c r="AJD51" s="66"/>
      <c r="AJE51" s="66"/>
      <c r="AJF51" s="66"/>
      <c r="AJG51" s="66"/>
      <c r="AJH51" s="66"/>
      <c r="AJI51" s="66"/>
      <c r="AJJ51" s="66"/>
      <c r="AJK51" s="66"/>
      <c r="AJL51" s="66"/>
      <c r="AJM51" s="66"/>
      <c r="AJN51" s="66"/>
      <c r="AJO51" s="66"/>
      <c r="AJP51" s="66"/>
      <c r="AJQ51" s="66"/>
      <c r="AJR51" s="66"/>
      <c r="AJS51" s="66"/>
      <c r="AJT51" s="66"/>
      <c r="AJU51" s="66"/>
      <c r="AJV51" s="66"/>
      <c r="AJW51" s="66"/>
      <c r="AJX51" s="66"/>
      <c r="AJY51" s="66"/>
      <c r="AJZ51" s="66"/>
      <c r="AKA51" s="66"/>
      <c r="AKB51" s="66"/>
      <c r="AKC51" s="66"/>
      <c r="AKD51" s="66"/>
      <c r="AKE51" s="66"/>
      <c r="AKF51" s="66"/>
      <c r="AKG51" s="66"/>
      <c r="AKH51" s="66"/>
      <c r="AKI51" s="66"/>
      <c r="AKJ51" s="66"/>
      <c r="AKK51" s="66"/>
      <c r="AKL51" s="66"/>
      <c r="AKM51" s="66"/>
      <c r="AKN51" s="66"/>
      <c r="AKO51" s="66"/>
      <c r="AKP51" s="66"/>
      <c r="AKQ51" s="66"/>
      <c r="AKR51" s="66"/>
      <c r="AKS51" s="66"/>
      <c r="AKT51" s="66"/>
      <c r="AKU51" s="66"/>
      <c r="AKV51" s="66"/>
      <c r="AKW51" s="66"/>
      <c r="AKX51" s="66"/>
      <c r="AKY51" s="66"/>
      <c r="AKZ51" s="66"/>
      <c r="ALA51" s="66"/>
      <c r="ALB51" s="66"/>
      <c r="ALC51" s="66"/>
      <c r="ALD51" s="66"/>
      <c r="ALE51" s="66"/>
      <c r="ALF51" s="66"/>
      <c r="ALG51" s="66"/>
      <c r="ALH51" s="66"/>
      <c r="ALI51" s="66"/>
      <c r="ALJ51" s="66"/>
      <c r="ALK51" s="66"/>
      <c r="ALL51" s="66"/>
      <c r="ALM51" s="66"/>
      <c r="ALN51" s="66"/>
      <c r="ALO51" s="66"/>
      <c r="ALP51" s="66"/>
      <c r="ALQ51" s="66"/>
      <c r="ALR51" s="66"/>
      <c r="ALS51" s="66"/>
      <c r="ALT51" s="66"/>
      <c r="ALU51" s="66"/>
      <c r="ALV51" s="66"/>
      <c r="ALW51" s="66"/>
      <c r="ALX51" s="66"/>
      <c r="ALY51" s="66"/>
      <c r="ALZ51" s="66"/>
      <c r="AMA51" s="66"/>
      <c r="AMB51" s="66"/>
      <c r="AMC51" s="66"/>
      <c r="AMD51" s="66"/>
      <c r="AME51" s="66"/>
      <c r="AMF51" s="66"/>
      <c r="AMG51" s="66"/>
      <c r="AMH51" s="66"/>
      <c r="AMI51" s="66"/>
      <c r="AMJ51" s="66"/>
      <c r="AMK51" s="66"/>
      <c r="AML51" s="66"/>
    </row>
    <row r="52" spans="2:1026" s="67" customFormat="1" ht="14.25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66"/>
      <c r="JZ52" s="66"/>
      <c r="KA52" s="66"/>
      <c r="KB52" s="66"/>
      <c r="KC52" s="66"/>
      <c r="KD52" s="66"/>
      <c r="KE52" s="66"/>
      <c r="KF52" s="66"/>
      <c r="KG52" s="66"/>
      <c r="KH52" s="66"/>
      <c r="KI52" s="66"/>
      <c r="KJ52" s="66"/>
      <c r="KK52" s="66"/>
      <c r="KL52" s="66"/>
      <c r="KM52" s="66"/>
      <c r="KN52" s="66"/>
      <c r="KO52" s="66"/>
      <c r="KP52" s="66"/>
      <c r="KQ52" s="66"/>
      <c r="KR52" s="66"/>
      <c r="KS52" s="66"/>
      <c r="KT52" s="66"/>
      <c r="KU52" s="66"/>
      <c r="KV52" s="66"/>
      <c r="KW52" s="66"/>
      <c r="KX52" s="66"/>
      <c r="KY52" s="66"/>
      <c r="KZ52" s="66"/>
      <c r="LA52" s="66"/>
      <c r="LB52" s="66"/>
      <c r="LC52" s="66"/>
      <c r="LD52" s="66"/>
      <c r="LE52" s="66"/>
      <c r="LF52" s="66"/>
      <c r="LG52" s="66"/>
      <c r="LH52" s="66"/>
      <c r="LI52" s="66"/>
      <c r="LJ52" s="66"/>
      <c r="LK52" s="66"/>
      <c r="LL52" s="66"/>
      <c r="LM52" s="66"/>
      <c r="LN52" s="66"/>
      <c r="LO52" s="66"/>
      <c r="LP52" s="66"/>
      <c r="LQ52" s="66"/>
      <c r="LR52" s="66"/>
      <c r="LS52" s="66"/>
      <c r="LT52" s="66"/>
      <c r="LU52" s="66"/>
      <c r="LV52" s="66"/>
      <c r="LW52" s="66"/>
      <c r="LX52" s="66"/>
      <c r="LY52" s="66"/>
      <c r="LZ52" s="66"/>
      <c r="MA52" s="66"/>
      <c r="MB52" s="66"/>
      <c r="MC52" s="66"/>
      <c r="MD52" s="66"/>
      <c r="ME52" s="66"/>
      <c r="MF52" s="66"/>
      <c r="MG52" s="66"/>
      <c r="MH52" s="66"/>
      <c r="MI52" s="66"/>
      <c r="MJ52" s="66"/>
      <c r="MK52" s="66"/>
      <c r="ML52" s="66"/>
      <c r="MM52" s="66"/>
      <c r="MN52" s="66"/>
      <c r="MO52" s="66"/>
      <c r="MP52" s="66"/>
      <c r="MQ52" s="66"/>
      <c r="MR52" s="66"/>
      <c r="MS52" s="66"/>
      <c r="MT52" s="66"/>
      <c r="MU52" s="66"/>
      <c r="MV52" s="66"/>
      <c r="MW52" s="66"/>
      <c r="MX52" s="66"/>
      <c r="MY52" s="66"/>
      <c r="MZ52" s="66"/>
      <c r="NA52" s="66"/>
      <c r="NB52" s="66"/>
      <c r="NC52" s="66"/>
      <c r="ND52" s="66"/>
      <c r="NE52" s="66"/>
      <c r="NF52" s="66"/>
      <c r="NG52" s="66"/>
      <c r="NH52" s="66"/>
      <c r="NI52" s="66"/>
      <c r="NJ52" s="66"/>
      <c r="NK52" s="66"/>
      <c r="NL52" s="66"/>
      <c r="NM52" s="66"/>
      <c r="NN52" s="66"/>
      <c r="NO52" s="66"/>
      <c r="NP52" s="66"/>
      <c r="NQ52" s="66"/>
      <c r="NR52" s="66"/>
      <c r="NS52" s="66"/>
      <c r="NT52" s="66"/>
      <c r="NU52" s="66"/>
      <c r="NV52" s="66"/>
      <c r="NW52" s="66"/>
      <c r="NX52" s="66"/>
      <c r="NY52" s="66"/>
      <c r="NZ52" s="66"/>
      <c r="OA52" s="66"/>
      <c r="OB52" s="66"/>
      <c r="OC52" s="66"/>
      <c r="OD52" s="66"/>
      <c r="OE52" s="66"/>
      <c r="OF52" s="66"/>
      <c r="OG52" s="66"/>
      <c r="OH52" s="66"/>
      <c r="OI52" s="66"/>
      <c r="OJ52" s="66"/>
      <c r="OK52" s="66"/>
      <c r="OL52" s="66"/>
      <c r="OM52" s="66"/>
      <c r="ON52" s="66"/>
      <c r="OO52" s="66"/>
      <c r="OP52" s="66"/>
      <c r="OQ52" s="66"/>
      <c r="OR52" s="66"/>
      <c r="OS52" s="66"/>
      <c r="OT52" s="66"/>
      <c r="OU52" s="66"/>
      <c r="OV52" s="66"/>
      <c r="OW52" s="66"/>
      <c r="OX52" s="66"/>
      <c r="OY52" s="66"/>
      <c r="OZ52" s="66"/>
      <c r="PA52" s="66"/>
      <c r="PB52" s="66"/>
      <c r="PC52" s="66"/>
      <c r="PD52" s="66"/>
      <c r="PE52" s="66"/>
      <c r="PF52" s="66"/>
      <c r="PG52" s="66"/>
      <c r="PH52" s="66"/>
      <c r="PI52" s="66"/>
      <c r="PJ52" s="66"/>
      <c r="PK52" s="66"/>
      <c r="PL52" s="66"/>
      <c r="PM52" s="66"/>
      <c r="PN52" s="66"/>
      <c r="PO52" s="66"/>
      <c r="PP52" s="66"/>
      <c r="PQ52" s="66"/>
      <c r="PR52" s="66"/>
      <c r="PS52" s="66"/>
      <c r="PT52" s="66"/>
      <c r="PU52" s="66"/>
      <c r="PV52" s="66"/>
      <c r="PW52" s="66"/>
      <c r="PX52" s="66"/>
      <c r="PY52" s="66"/>
      <c r="PZ52" s="66"/>
      <c r="QA52" s="66"/>
      <c r="QB52" s="66"/>
      <c r="QC52" s="66"/>
      <c r="QD52" s="66"/>
      <c r="QE52" s="66"/>
      <c r="QF52" s="66"/>
      <c r="QG52" s="66"/>
      <c r="QH52" s="66"/>
      <c r="QI52" s="66"/>
      <c r="QJ52" s="66"/>
      <c r="QK52" s="66"/>
      <c r="QL52" s="66"/>
      <c r="QM52" s="66"/>
      <c r="QN52" s="66"/>
      <c r="QO52" s="66"/>
      <c r="QP52" s="66"/>
      <c r="QQ52" s="66"/>
      <c r="QR52" s="66"/>
      <c r="QS52" s="66"/>
      <c r="QT52" s="66"/>
      <c r="QU52" s="66"/>
      <c r="QV52" s="66"/>
      <c r="QW52" s="66"/>
      <c r="QX52" s="66"/>
      <c r="QY52" s="66"/>
      <c r="QZ52" s="66"/>
      <c r="RA52" s="66"/>
      <c r="RB52" s="66"/>
      <c r="RC52" s="66"/>
      <c r="RD52" s="66"/>
      <c r="RE52" s="66"/>
      <c r="RF52" s="66"/>
      <c r="RG52" s="66"/>
      <c r="RH52" s="66"/>
      <c r="RI52" s="66"/>
      <c r="RJ52" s="66"/>
      <c r="RK52" s="66"/>
      <c r="RL52" s="66"/>
      <c r="RM52" s="66"/>
      <c r="RN52" s="66"/>
      <c r="RO52" s="66"/>
      <c r="RP52" s="66"/>
      <c r="RQ52" s="66"/>
      <c r="RR52" s="66"/>
      <c r="RS52" s="66"/>
      <c r="RT52" s="66"/>
      <c r="RU52" s="66"/>
      <c r="RV52" s="66"/>
      <c r="RW52" s="66"/>
      <c r="RX52" s="66"/>
      <c r="RY52" s="66"/>
      <c r="RZ52" s="66"/>
      <c r="SA52" s="66"/>
      <c r="SB52" s="66"/>
      <c r="SC52" s="66"/>
      <c r="SD52" s="66"/>
      <c r="SE52" s="66"/>
      <c r="SF52" s="66"/>
      <c r="SG52" s="66"/>
      <c r="SH52" s="66"/>
      <c r="SI52" s="66"/>
      <c r="SJ52" s="66"/>
      <c r="SK52" s="66"/>
      <c r="SL52" s="66"/>
      <c r="SM52" s="66"/>
      <c r="SN52" s="66"/>
      <c r="SO52" s="66"/>
      <c r="SP52" s="66"/>
      <c r="SQ52" s="66"/>
      <c r="SR52" s="66"/>
      <c r="SS52" s="66"/>
      <c r="ST52" s="66"/>
      <c r="SU52" s="66"/>
      <c r="SV52" s="66"/>
      <c r="SW52" s="66"/>
      <c r="SX52" s="66"/>
      <c r="SY52" s="66"/>
      <c r="SZ52" s="66"/>
      <c r="TA52" s="66"/>
      <c r="TB52" s="66"/>
      <c r="TC52" s="66"/>
      <c r="TD52" s="66"/>
      <c r="TE52" s="66"/>
      <c r="TF52" s="66"/>
      <c r="TG52" s="66"/>
      <c r="TH52" s="66"/>
      <c r="TI52" s="66"/>
      <c r="TJ52" s="66"/>
      <c r="TK52" s="66"/>
      <c r="TL52" s="66"/>
      <c r="TM52" s="66"/>
      <c r="TN52" s="66"/>
      <c r="TO52" s="66"/>
      <c r="TP52" s="66"/>
      <c r="TQ52" s="66"/>
      <c r="TR52" s="66"/>
      <c r="TS52" s="66"/>
      <c r="TT52" s="66"/>
      <c r="TU52" s="66"/>
      <c r="TV52" s="66"/>
      <c r="TW52" s="66"/>
      <c r="TX52" s="66"/>
      <c r="TY52" s="66"/>
      <c r="TZ52" s="66"/>
      <c r="UA52" s="66"/>
      <c r="UB52" s="66"/>
      <c r="UC52" s="66"/>
      <c r="UD52" s="66"/>
      <c r="UE52" s="66"/>
      <c r="UF52" s="66"/>
      <c r="UG52" s="66"/>
      <c r="UH52" s="66"/>
      <c r="UI52" s="66"/>
      <c r="UJ52" s="66"/>
      <c r="UK52" s="66"/>
      <c r="UL52" s="66"/>
      <c r="UM52" s="66"/>
      <c r="UN52" s="66"/>
      <c r="UO52" s="66"/>
      <c r="UP52" s="66"/>
      <c r="UQ52" s="66"/>
      <c r="UR52" s="66"/>
      <c r="US52" s="66"/>
      <c r="UT52" s="66"/>
      <c r="UU52" s="66"/>
      <c r="UV52" s="66"/>
      <c r="UW52" s="66"/>
      <c r="UX52" s="66"/>
      <c r="UY52" s="66"/>
      <c r="UZ52" s="66"/>
      <c r="VA52" s="66"/>
      <c r="VB52" s="66"/>
      <c r="VC52" s="66"/>
      <c r="VD52" s="66"/>
      <c r="VE52" s="66"/>
      <c r="VF52" s="66"/>
      <c r="VG52" s="66"/>
      <c r="VH52" s="66"/>
      <c r="VI52" s="66"/>
      <c r="VJ52" s="66"/>
      <c r="VK52" s="66"/>
      <c r="VL52" s="66"/>
      <c r="VM52" s="66"/>
      <c r="VN52" s="66"/>
      <c r="VO52" s="66"/>
      <c r="VP52" s="66"/>
      <c r="VQ52" s="66"/>
      <c r="VR52" s="66"/>
      <c r="VS52" s="66"/>
      <c r="VT52" s="66"/>
      <c r="VU52" s="66"/>
      <c r="VV52" s="66"/>
      <c r="VW52" s="66"/>
      <c r="VX52" s="66"/>
      <c r="VY52" s="66"/>
      <c r="VZ52" s="66"/>
      <c r="WA52" s="66"/>
      <c r="WB52" s="66"/>
      <c r="WC52" s="66"/>
      <c r="WD52" s="66"/>
      <c r="WE52" s="66"/>
      <c r="WF52" s="66"/>
      <c r="WG52" s="66"/>
      <c r="WH52" s="66"/>
      <c r="WI52" s="66"/>
      <c r="WJ52" s="66"/>
      <c r="WK52" s="66"/>
      <c r="WL52" s="66"/>
      <c r="WM52" s="66"/>
      <c r="WN52" s="66"/>
      <c r="WO52" s="66"/>
      <c r="WP52" s="66"/>
      <c r="WQ52" s="66"/>
      <c r="WR52" s="66"/>
      <c r="WS52" s="66"/>
      <c r="WT52" s="66"/>
      <c r="WU52" s="66"/>
      <c r="WV52" s="66"/>
      <c r="WW52" s="66"/>
      <c r="WX52" s="66"/>
      <c r="WY52" s="66"/>
      <c r="WZ52" s="66"/>
      <c r="XA52" s="66"/>
      <c r="XB52" s="66"/>
      <c r="XC52" s="66"/>
      <c r="XD52" s="66"/>
      <c r="XE52" s="66"/>
      <c r="XF52" s="66"/>
      <c r="XG52" s="66"/>
      <c r="XH52" s="66"/>
      <c r="XI52" s="66"/>
      <c r="XJ52" s="66"/>
      <c r="XK52" s="66"/>
      <c r="XL52" s="66"/>
      <c r="XM52" s="66"/>
      <c r="XN52" s="66"/>
      <c r="XO52" s="66"/>
      <c r="XP52" s="66"/>
      <c r="XQ52" s="66"/>
      <c r="XR52" s="66"/>
      <c r="XS52" s="66"/>
      <c r="XT52" s="66"/>
      <c r="XU52" s="66"/>
      <c r="XV52" s="66"/>
      <c r="XW52" s="66"/>
      <c r="XX52" s="66"/>
      <c r="XY52" s="66"/>
      <c r="XZ52" s="66"/>
      <c r="YA52" s="66"/>
      <c r="YB52" s="66"/>
      <c r="YC52" s="66"/>
      <c r="YD52" s="66"/>
      <c r="YE52" s="66"/>
      <c r="YF52" s="66"/>
      <c r="YG52" s="66"/>
      <c r="YH52" s="66"/>
      <c r="YI52" s="66"/>
      <c r="YJ52" s="66"/>
      <c r="YK52" s="66"/>
      <c r="YL52" s="66"/>
      <c r="YM52" s="66"/>
      <c r="YN52" s="66"/>
      <c r="YO52" s="66"/>
      <c r="YP52" s="66"/>
      <c r="YQ52" s="66"/>
      <c r="YR52" s="66"/>
      <c r="YS52" s="66"/>
      <c r="YT52" s="66"/>
      <c r="YU52" s="66"/>
      <c r="YV52" s="66"/>
      <c r="YW52" s="66"/>
      <c r="YX52" s="66"/>
      <c r="YY52" s="66"/>
      <c r="YZ52" s="66"/>
      <c r="ZA52" s="66"/>
      <c r="ZB52" s="66"/>
      <c r="ZC52" s="66"/>
      <c r="ZD52" s="66"/>
      <c r="ZE52" s="66"/>
      <c r="ZF52" s="66"/>
      <c r="ZG52" s="66"/>
      <c r="ZH52" s="66"/>
      <c r="ZI52" s="66"/>
      <c r="ZJ52" s="66"/>
      <c r="ZK52" s="66"/>
      <c r="ZL52" s="66"/>
      <c r="ZM52" s="66"/>
      <c r="ZN52" s="66"/>
      <c r="ZO52" s="66"/>
      <c r="ZP52" s="66"/>
      <c r="ZQ52" s="66"/>
      <c r="ZR52" s="66"/>
      <c r="ZS52" s="66"/>
      <c r="ZT52" s="66"/>
      <c r="ZU52" s="66"/>
      <c r="ZV52" s="66"/>
      <c r="ZW52" s="66"/>
      <c r="ZX52" s="66"/>
      <c r="ZY52" s="66"/>
      <c r="ZZ52" s="66"/>
      <c r="AAA52" s="66"/>
      <c r="AAB52" s="66"/>
      <c r="AAC52" s="66"/>
      <c r="AAD52" s="66"/>
      <c r="AAE52" s="66"/>
      <c r="AAF52" s="66"/>
      <c r="AAG52" s="66"/>
      <c r="AAH52" s="66"/>
      <c r="AAI52" s="66"/>
      <c r="AAJ52" s="66"/>
      <c r="AAK52" s="66"/>
      <c r="AAL52" s="66"/>
      <c r="AAM52" s="66"/>
      <c r="AAN52" s="66"/>
      <c r="AAO52" s="66"/>
      <c r="AAP52" s="66"/>
      <c r="AAQ52" s="66"/>
      <c r="AAR52" s="66"/>
      <c r="AAS52" s="66"/>
      <c r="AAT52" s="66"/>
      <c r="AAU52" s="66"/>
      <c r="AAV52" s="66"/>
      <c r="AAW52" s="66"/>
      <c r="AAX52" s="66"/>
      <c r="AAY52" s="66"/>
      <c r="AAZ52" s="66"/>
      <c r="ABA52" s="66"/>
      <c r="ABB52" s="66"/>
      <c r="ABC52" s="66"/>
      <c r="ABD52" s="66"/>
      <c r="ABE52" s="66"/>
      <c r="ABF52" s="66"/>
      <c r="ABG52" s="66"/>
      <c r="ABH52" s="66"/>
      <c r="ABI52" s="66"/>
      <c r="ABJ52" s="66"/>
      <c r="ABK52" s="66"/>
      <c r="ABL52" s="66"/>
      <c r="ABM52" s="66"/>
      <c r="ABN52" s="66"/>
      <c r="ABO52" s="66"/>
      <c r="ABP52" s="66"/>
      <c r="ABQ52" s="66"/>
      <c r="ABR52" s="66"/>
      <c r="ABS52" s="66"/>
      <c r="ABT52" s="66"/>
      <c r="ABU52" s="66"/>
      <c r="ABV52" s="66"/>
      <c r="ABW52" s="66"/>
      <c r="ABX52" s="66"/>
      <c r="ABY52" s="66"/>
      <c r="ABZ52" s="66"/>
      <c r="ACA52" s="66"/>
      <c r="ACB52" s="66"/>
      <c r="ACC52" s="66"/>
      <c r="ACD52" s="66"/>
      <c r="ACE52" s="66"/>
      <c r="ACF52" s="66"/>
      <c r="ACG52" s="66"/>
      <c r="ACH52" s="66"/>
      <c r="ACI52" s="66"/>
      <c r="ACJ52" s="66"/>
      <c r="ACK52" s="66"/>
      <c r="ACL52" s="66"/>
      <c r="ACM52" s="66"/>
      <c r="ACN52" s="66"/>
      <c r="ACO52" s="66"/>
      <c r="ACP52" s="66"/>
      <c r="ACQ52" s="66"/>
      <c r="ACR52" s="66"/>
      <c r="ACS52" s="66"/>
      <c r="ACT52" s="66"/>
      <c r="ACU52" s="66"/>
      <c r="ACV52" s="66"/>
      <c r="ACW52" s="66"/>
      <c r="ACX52" s="66"/>
      <c r="ACY52" s="66"/>
      <c r="ACZ52" s="66"/>
      <c r="ADA52" s="66"/>
      <c r="ADB52" s="66"/>
      <c r="ADC52" s="66"/>
      <c r="ADD52" s="66"/>
      <c r="ADE52" s="66"/>
      <c r="ADF52" s="66"/>
      <c r="ADG52" s="66"/>
      <c r="ADH52" s="66"/>
      <c r="ADI52" s="66"/>
      <c r="ADJ52" s="66"/>
      <c r="ADK52" s="66"/>
      <c r="ADL52" s="66"/>
      <c r="ADM52" s="66"/>
      <c r="ADN52" s="66"/>
      <c r="ADO52" s="66"/>
      <c r="ADP52" s="66"/>
      <c r="ADQ52" s="66"/>
      <c r="ADR52" s="66"/>
      <c r="ADS52" s="66"/>
      <c r="ADT52" s="66"/>
      <c r="ADU52" s="66"/>
      <c r="ADV52" s="66"/>
      <c r="ADW52" s="66"/>
      <c r="ADX52" s="66"/>
      <c r="ADY52" s="66"/>
      <c r="ADZ52" s="66"/>
      <c r="AEA52" s="66"/>
      <c r="AEB52" s="66"/>
      <c r="AEC52" s="66"/>
      <c r="AED52" s="66"/>
      <c r="AEE52" s="66"/>
      <c r="AEF52" s="66"/>
      <c r="AEG52" s="66"/>
      <c r="AEH52" s="66"/>
      <c r="AEI52" s="66"/>
      <c r="AEJ52" s="66"/>
      <c r="AEK52" s="66"/>
      <c r="AEL52" s="66"/>
      <c r="AEM52" s="66"/>
      <c r="AEN52" s="66"/>
      <c r="AEO52" s="66"/>
      <c r="AEP52" s="66"/>
      <c r="AEQ52" s="66"/>
      <c r="AER52" s="66"/>
      <c r="AES52" s="66"/>
      <c r="AET52" s="66"/>
      <c r="AEU52" s="66"/>
      <c r="AEV52" s="66"/>
      <c r="AEW52" s="66"/>
      <c r="AEX52" s="66"/>
      <c r="AEY52" s="66"/>
      <c r="AEZ52" s="66"/>
      <c r="AFA52" s="66"/>
      <c r="AFB52" s="66"/>
      <c r="AFC52" s="66"/>
      <c r="AFD52" s="66"/>
      <c r="AFE52" s="66"/>
      <c r="AFF52" s="66"/>
      <c r="AFG52" s="66"/>
      <c r="AFH52" s="66"/>
      <c r="AFI52" s="66"/>
      <c r="AFJ52" s="66"/>
      <c r="AFK52" s="66"/>
      <c r="AFL52" s="66"/>
      <c r="AFM52" s="66"/>
      <c r="AFN52" s="66"/>
      <c r="AFO52" s="66"/>
      <c r="AFP52" s="66"/>
      <c r="AFQ52" s="66"/>
      <c r="AFR52" s="66"/>
      <c r="AFS52" s="66"/>
      <c r="AFT52" s="66"/>
      <c r="AFU52" s="66"/>
      <c r="AFV52" s="66"/>
      <c r="AFW52" s="66"/>
      <c r="AFX52" s="66"/>
      <c r="AFY52" s="66"/>
      <c r="AFZ52" s="66"/>
      <c r="AGA52" s="66"/>
      <c r="AGB52" s="66"/>
      <c r="AGC52" s="66"/>
      <c r="AGD52" s="66"/>
      <c r="AGE52" s="66"/>
      <c r="AGF52" s="66"/>
      <c r="AGG52" s="66"/>
      <c r="AGH52" s="66"/>
      <c r="AGI52" s="66"/>
      <c r="AGJ52" s="66"/>
      <c r="AGK52" s="66"/>
      <c r="AGL52" s="66"/>
      <c r="AGM52" s="66"/>
      <c r="AGN52" s="66"/>
      <c r="AGO52" s="66"/>
      <c r="AGP52" s="66"/>
      <c r="AGQ52" s="66"/>
      <c r="AGR52" s="66"/>
      <c r="AGS52" s="66"/>
      <c r="AGT52" s="66"/>
      <c r="AGU52" s="66"/>
      <c r="AGV52" s="66"/>
      <c r="AGW52" s="66"/>
      <c r="AGX52" s="66"/>
      <c r="AGY52" s="66"/>
      <c r="AGZ52" s="66"/>
      <c r="AHA52" s="66"/>
      <c r="AHB52" s="66"/>
      <c r="AHC52" s="66"/>
      <c r="AHD52" s="66"/>
      <c r="AHE52" s="66"/>
      <c r="AHF52" s="66"/>
      <c r="AHG52" s="66"/>
      <c r="AHH52" s="66"/>
      <c r="AHI52" s="66"/>
      <c r="AHJ52" s="66"/>
      <c r="AHK52" s="66"/>
      <c r="AHL52" s="66"/>
      <c r="AHM52" s="66"/>
      <c r="AHN52" s="66"/>
      <c r="AHO52" s="66"/>
      <c r="AHP52" s="66"/>
      <c r="AHQ52" s="66"/>
      <c r="AHR52" s="66"/>
      <c r="AHS52" s="66"/>
      <c r="AHT52" s="66"/>
      <c r="AHU52" s="66"/>
      <c r="AHV52" s="66"/>
      <c r="AHW52" s="66"/>
      <c r="AHX52" s="66"/>
      <c r="AHY52" s="66"/>
      <c r="AHZ52" s="66"/>
      <c r="AIA52" s="66"/>
      <c r="AIB52" s="66"/>
      <c r="AIC52" s="66"/>
      <c r="AID52" s="66"/>
      <c r="AIE52" s="66"/>
      <c r="AIF52" s="66"/>
      <c r="AIG52" s="66"/>
      <c r="AIH52" s="66"/>
      <c r="AII52" s="66"/>
      <c r="AIJ52" s="66"/>
      <c r="AIK52" s="66"/>
      <c r="AIL52" s="66"/>
      <c r="AIM52" s="66"/>
      <c r="AIN52" s="66"/>
      <c r="AIO52" s="66"/>
      <c r="AIP52" s="66"/>
      <c r="AIQ52" s="66"/>
      <c r="AIR52" s="66"/>
      <c r="AIS52" s="66"/>
      <c r="AIT52" s="66"/>
      <c r="AIU52" s="66"/>
      <c r="AIV52" s="66"/>
      <c r="AIW52" s="66"/>
      <c r="AIX52" s="66"/>
      <c r="AIY52" s="66"/>
      <c r="AIZ52" s="66"/>
      <c r="AJA52" s="66"/>
      <c r="AJB52" s="66"/>
      <c r="AJC52" s="66"/>
      <c r="AJD52" s="66"/>
      <c r="AJE52" s="66"/>
      <c r="AJF52" s="66"/>
      <c r="AJG52" s="66"/>
      <c r="AJH52" s="66"/>
      <c r="AJI52" s="66"/>
      <c r="AJJ52" s="66"/>
      <c r="AJK52" s="66"/>
      <c r="AJL52" s="66"/>
      <c r="AJM52" s="66"/>
      <c r="AJN52" s="66"/>
      <c r="AJO52" s="66"/>
      <c r="AJP52" s="66"/>
      <c r="AJQ52" s="66"/>
      <c r="AJR52" s="66"/>
      <c r="AJS52" s="66"/>
      <c r="AJT52" s="66"/>
      <c r="AJU52" s="66"/>
      <c r="AJV52" s="66"/>
      <c r="AJW52" s="66"/>
      <c r="AJX52" s="66"/>
      <c r="AJY52" s="66"/>
      <c r="AJZ52" s="66"/>
      <c r="AKA52" s="66"/>
      <c r="AKB52" s="66"/>
      <c r="AKC52" s="66"/>
      <c r="AKD52" s="66"/>
      <c r="AKE52" s="66"/>
      <c r="AKF52" s="66"/>
      <c r="AKG52" s="66"/>
      <c r="AKH52" s="66"/>
      <c r="AKI52" s="66"/>
      <c r="AKJ52" s="66"/>
      <c r="AKK52" s="66"/>
      <c r="AKL52" s="66"/>
      <c r="AKM52" s="66"/>
      <c r="AKN52" s="66"/>
      <c r="AKO52" s="66"/>
      <c r="AKP52" s="66"/>
      <c r="AKQ52" s="66"/>
      <c r="AKR52" s="66"/>
      <c r="AKS52" s="66"/>
      <c r="AKT52" s="66"/>
      <c r="AKU52" s="66"/>
      <c r="AKV52" s="66"/>
      <c r="AKW52" s="66"/>
      <c r="AKX52" s="66"/>
      <c r="AKY52" s="66"/>
      <c r="AKZ52" s="66"/>
      <c r="ALA52" s="66"/>
      <c r="ALB52" s="66"/>
      <c r="ALC52" s="66"/>
      <c r="ALD52" s="66"/>
      <c r="ALE52" s="66"/>
      <c r="ALF52" s="66"/>
      <c r="ALG52" s="66"/>
      <c r="ALH52" s="66"/>
      <c r="ALI52" s="66"/>
      <c r="ALJ52" s="66"/>
      <c r="ALK52" s="66"/>
      <c r="ALL52" s="66"/>
      <c r="ALM52" s="66"/>
      <c r="ALN52" s="66"/>
      <c r="ALO52" s="66"/>
      <c r="ALP52" s="66"/>
      <c r="ALQ52" s="66"/>
      <c r="ALR52" s="66"/>
      <c r="ALS52" s="66"/>
      <c r="ALT52" s="66"/>
      <c r="ALU52" s="66"/>
      <c r="ALV52" s="66"/>
      <c r="ALW52" s="66"/>
      <c r="ALX52" s="66"/>
      <c r="ALY52" s="66"/>
      <c r="ALZ52" s="66"/>
      <c r="AMA52" s="66"/>
      <c r="AMB52" s="66"/>
      <c r="AMC52" s="66"/>
      <c r="AMD52" s="66"/>
      <c r="AME52" s="66"/>
      <c r="AMF52" s="66"/>
      <c r="AMG52" s="66"/>
      <c r="AMH52" s="66"/>
      <c r="AMI52" s="66"/>
      <c r="AMJ52" s="66"/>
      <c r="AMK52" s="66"/>
      <c r="AML52" s="66"/>
    </row>
  </sheetData>
  <sheetProtection algorithmName="SHA-512" hashValue="+MTWWh/hRsnrzLtStd5g8afK3j0032YOn+ObB1js7SyvBUGVmFcggQXzmx3RzLH5gBBgAuSSD50qgnwfKsqE2g==" saltValue="KNDGVZM2Xp7c2g2ZYFIcdA==" spinCount="100000" sheet="1" objects="1" scenarios="1"/>
  <mergeCells count="15">
    <mergeCell ref="K1:K45"/>
    <mergeCell ref="B2:J2"/>
    <mergeCell ref="D10:E10"/>
    <mergeCell ref="B12:J12"/>
    <mergeCell ref="D18:E18"/>
    <mergeCell ref="B41:J41"/>
    <mergeCell ref="B19:J19"/>
    <mergeCell ref="D24:E24"/>
    <mergeCell ref="D33:E33"/>
    <mergeCell ref="D40:E40"/>
    <mergeCell ref="D46:E46"/>
    <mergeCell ref="B1:J1"/>
    <mergeCell ref="A1:A25"/>
    <mergeCell ref="B25:J25"/>
    <mergeCell ref="B34:J3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74FA-8BEF-4C66-ADEA-916629CE53F2}">
  <dimension ref="A1:AMK14"/>
  <sheetViews>
    <sheetView topLeftCell="A7" workbookViewId="0">
      <selection activeCell="B14" sqref="B14:F14"/>
    </sheetView>
  </sheetViews>
  <sheetFormatPr defaultRowHeight="15" x14ac:dyDescent="0.25"/>
  <cols>
    <col min="1" max="1" width="38" customWidth="1"/>
    <col min="2" max="2" width="45.7109375" customWidth="1"/>
    <col min="3" max="3" width="28.28515625" customWidth="1"/>
    <col min="4" max="4" width="17.7109375" customWidth="1"/>
    <col min="6" max="6" width="59.5703125" customWidth="1"/>
  </cols>
  <sheetData>
    <row r="1" spans="1:1025" s="67" customFormat="1" ht="36" customHeight="1" x14ac:dyDescent="0.2">
      <c r="A1" s="144" t="s">
        <v>0</v>
      </c>
      <c r="B1" s="144"/>
      <c r="C1" s="144"/>
      <c r="D1" s="144"/>
      <c r="E1" s="144"/>
      <c r="F1" s="144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</row>
    <row r="2" spans="1:1025" s="72" customFormat="1" ht="26.25" customHeight="1" x14ac:dyDescent="0.2">
      <c r="A2" s="3" t="s">
        <v>1</v>
      </c>
      <c r="B2" s="145" t="s">
        <v>2</v>
      </c>
      <c r="C2" s="145"/>
      <c r="D2" s="145"/>
      <c r="E2" s="145"/>
      <c r="F2" s="145"/>
    </row>
    <row r="3" spans="1:1025" s="72" customFormat="1" ht="33" customHeight="1" x14ac:dyDescent="0.2">
      <c r="A3" s="33" t="s">
        <v>3</v>
      </c>
      <c r="B3" s="145" t="s">
        <v>4</v>
      </c>
      <c r="C3" s="145"/>
      <c r="D3" s="145"/>
      <c r="E3" s="145"/>
      <c r="F3" s="145"/>
    </row>
    <row r="4" spans="1:1025" s="72" customFormat="1" ht="23.25" customHeight="1" x14ac:dyDescent="0.2">
      <c r="A4" s="3" t="s">
        <v>5</v>
      </c>
      <c r="B4" s="146" t="s">
        <v>76</v>
      </c>
      <c r="C4" s="146"/>
      <c r="D4" s="146"/>
      <c r="E4" s="146"/>
      <c r="F4" s="146"/>
    </row>
    <row r="5" spans="1:1025" s="72" customFormat="1" ht="26.25" customHeight="1" x14ac:dyDescent="0.2">
      <c r="A5" s="3" t="s">
        <v>6</v>
      </c>
      <c r="B5" s="146" t="s">
        <v>21</v>
      </c>
      <c r="C5" s="146"/>
      <c r="D5" s="146"/>
      <c r="E5" s="146"/>
      <c r="F5" s="146"/>
    </row>
    <row r="6" spans="1:1025" s="72" customFormat="1" ht="26.25" customHeight="1" x14ac:dyDescent="0.2">
      <c r="A6" s="71" t="s">
        <v>49</v>
      </c>
      <c r="B6" s="147" t="s">
        <v>60</v>
      </c>
      <c r="C6" s="148"/>
      <c r="D6" s="148"/>
      <c r="E6" s="148"/>
      <c r="F6" s="149"/>
    </row>
    <row r="7" spans="1:1025" s="72" customFormat="1" ht="43.5" customHeight="1" x14ac:dyDescent="0.2">
      <c r="A7" s="4" t="s">
        <v>61</v>
      </c>
      <c r="B7" s="150" t="s">
        <v>50</v>
      </c>
      <c r="C7" s="150"/>
      <c r="D7" s="150"/>
      <c r="E7" s="150"/>
      <c r="F7" s="150"/>
    </row>
    <row r="8" spans="1:1025" s="72" customFormat="1" ht="51" customHeight="1" x14ac:dyDescent="0.2">
      <c r="A8" s="33" t="s">
        <v>27</v>
      </c>
      <c r="B8" s="141" t="s">
        <v>28</v>
      </c>
      <c r="C8" s="141"/>
      <c r="D8" s="141"/>
      <c r="E8" s="141" t="s">
        <v>29</v>
      </c>
      <c r="F8" s="141"/>
    </row>
    <row r="9" spans="1:1025" s="72" customFormat="1" ht="64.150000000000006" customHeight="1" x14ac:dyDescent="0.2">
      <c r="A9" s="33" t="s">
        <v>30</v>
      </c>
      <c r="B9" s="1" t="s">
        <v>31</v>
      </c>
      <c r="C9" s="1" t="s">
        <v>32</v>
      </c>
      <c r="D9" s="1" t="s">
        <v>33</v>
      </c>
      <c r="E9" s="141" t="s">
        <v>84</v>
      </c>
      <c r="F9" s="141"/>
    </row>
    <row r="10" spans="1:1025" s="72" customFormat="1" ht="45" customHeight="1" x14ac:dyDescent="0.2">
      <c r="A10" s="33" t="s">
        <v>34</v>
      </c>
      <c r="B10" s="141" t="s">
        <v>35</v>
      </c>
      <c r="C10" s="141"/>
      <c r="D10" s="141"/>
      <c r="E10" s="141"/>
      <c r="F10" s="141"/>
    </row>
    <row r="11" spans="1:1025" s="72" customFormat="1" ht="44.25" customHeight="1" x14ac:dyDescent="0.2">
      <c r="A11" s="5" t="s">
        <v>65</v>
      </c>
      <c r="B11" s="142" t="s">
        <v>88</v>
      </c>
      <c r="C11" s="143"/>
      <c r="D11" s="143"/>
      <c r="E11" s="143"/>
      <c r="F11" s="143"/>
    </row>
    <row r="12" spans="1:1025" ht="27.6" customHeight="1" x14ac:dyDescent="0.25">
      <c r="A12" s="89" t="s">
        <v>7</v>
      </c>
      <c r="B12" s="138" t="s">
        <v>85</v>
      </c>
      <c r="C12" s="139"/>
      <c r="D12" s="139"/>
      <c r="E12" s="139"/>
      <c r="F12" s="14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54.6" customHeight="1" x14ac:dyDescent="0.25">
      <c r="A13" s="89" t="s">
        <v>64</v>
      </c>
      <c r="B13" s="138" t="s">
        <v>89</v>
      </c>
      <c r="C13" s="139"/>
      <c r="D13" s="139"/>
      <c r="E13" s="139"/>
      <c r="F13" s="14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</row>
    <row r="14" spans="1:1025" s="67" customFormat="1" ht="64.900000000000006" customHeight="1" x14ac:dyDescent="0.2">
      <c r="A14" s="89" t="s">
        <v>87</v>
      </c>
      <c r="B14" s="138" t="s">
        <v>86</v>
      </c>
      <c r="C14" s="139"/>
      <c r="D14" s="139"/>
      <c r="E14" s="139"/>
      <c r="F14" s="140"/>
      <c r="G14" s="68"/>
      <c r="H14" s="69"/>
      <c r="I14" s="6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  <c r="AMB14" s="66"/>
      <c r="AMC14" s="66"/>
      <c r="AMD14" s="66"/>
      <c r="AME14" s="66"/>
      <c r="AMF14" s="66"/>
      <c r="AMG14" s="66"/>
      <c r="AMH14" s="66"/>
      <c r="AMI14" s="66"/>
      <c r="AMJ14" s="66"/>
      <c r="AMK14" s="66"/>
    </row>
  </sheetData>
  <mergeCells count="15">
    <mergeCell ref="B14:F14"/>
    <mergeCell ref="E9:F9"/>
    <mergeCell ref="B10:F10"/>
    <mergeCell ref="B11:F11"/>
    <mergeCell ref="A1:F1"/>
    <mergeCell ref="B2:F2"/>
    <mergeCell ref="B3:F3"/>
    <mergeCell ref="B4:F4"/>
    <mergeCell ref="B5:F5"/>
    <mergeCell ref="B6:F6"/>
    <mergeCell ref="B7:F7"/>
    <mergeCell ref="B8:D8"/>
    <mergeCell ref="E8:F8"/>
    <mergeCell ref="B12:F12"/>
    <mergeCell ref="B13:F13"/>
  </mergeCells>
  <hyperlinks>
    <hyperlink ref="B13" r:id="rId1" xr:uid="{992314B3-1F76-4D7F-A2C5-D9EBF369EA6D}"/>
    <hyperlink ref="B12" r:id="rId2" xr:uid="{396A270F-6C95-49ED-A3F0-979E19A18437}"/>
    <hyperlink ref="B14" r:id="rId3" xr:uid="{DFC3A04E-FB23-4B8C-BB67-7D67EA2AC71B}"/>
    <hyperlink ref="B11" r:id="rId4" xr:uid="{A5A26352-5F0E-4CD2-A778-B4FC2E787F66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Artykuł 2017 - 2018</vt:lpstr>
      <vt:lpstr>Artykuły 2019 - 2021</vt:lpstr>
      <vt:lpstr>Monografia 2017-2021 </vt:lpstr>
      <vt:lpstr>Legenda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Mirosława Prahl</cp:lastModifiedBy>
  <cp:revision>1</cp:revision>
  <dcterms:created xsi:type="dcterms:W3CDTF">2019-04-26T06:24:24Z</dcterms:created>
  <dcterms:modified xsi:type="dcterms:W3CDTF">2021-11-23T06:35:16Z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